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bookViews>
    <workbookView xWindow="0" yWindow="60" windowWidth="25440" windowHeight="12825"/>
  </bookViews>
  <sheets>
    <sheet name="2018-2019 Top 25 Taxpayers" sheetId="10" r:id="rId1"/>
    <sheet name="2017-2018 Top 25 Taxpayers" sheetId="9" r:id="rId2"/>
    <sheet name="2016-2017 Top 25 Taxpayers" sheetId="8" r:id="rId3"/>
    <sheet name="2015-2016 Top 25 Taxpayers" sheetId="7" r:id="rId4"/>
    <sheet name="2014-2015 Top 25 Taxpayers" sheetId="6" r:id="rId5"/>
    <sheet name="2013-2014 Top 25 Taxpayers" sheetId="5" r:id="rId6"/>
    <sheet name="2012-2013 Top 25 Taxpayers" sheetId="4" r:id="rId7"/>
    <sheet name="2011-2012 Top 25 Taxpayers" sheetId="1" r:id="rId8"/>
    <sheet name="Sheet3" sheetId="3" r:id="rId9"/>
  </sheets>
  <definedNames>
    <definedName name="_xlnm.Print_Area" localSheetId="6">'2012-2013 Top 25 Taxpayers'!$A$1:$G$33</definedName>
    <definedName name="_xlnm.Print_Area" localSheetId="5">'2013-2014 Top 25 Taxpayers'!$A$1:$G$30</definedName>
    <definedName name="_xlnm.Print_Area" localSheetId="4">'2014-2015 Top 25 Taxpayers'!$A$1:$G$34</definedName>
  </definedNames>
  <calcPr calcId="152511"/>
</workbook>
</file>

<file path=xl/calcChain.xml><?xml version="1.0" encoding="utf-8"?>
<calcChain xmlns="http://schemas.openxmlformats.org/spreadsheetml/2006/main">
  <c r="G30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5" i="7"/>
  <c r="D30" i="10" l="1"/>
  <c r="C30" i="10"/>
  <c r="E29" i="10"/>
  <c r="F29" i="10" s="1"/>
  <c r="G29" i="10" s="1"/>
  <c r="E28" i="10"/>
  <c r="F28" i="10" s="1"/>
  <c r="G28" i="10" s="1"/>
  <c r="E26" i="10"/>
  <c r="F26" i="10" s="1"/>
  <c r="G26" i="10" s="1"/>
  <c r="E24" i="10"/>
  <c r="F24" i="10" s="1"/>
  <c r="G24" i="10" s="1"/>
  <c r="E25" i="10"/>
  <c r="E23" i="10"/>
  <c r="E22" i="10"/>
  <c r="E21" i="10"/>
  <c r="E20" i="10"/>
  <c r="E18" i="10"/>
  <c r="F18" i="10" s="1"/>
  <c r="G18" i="10" s="1"/>
  <c r="E19" i="10"/>
  <c r="F19" i="10" s="1"/>
  <c r="G19" i="10" s="1"/>
  <c r="E27" i="10"/>
  <c r="F27" i="10" s="1"/>
  <c r="G27" i="10" s="1"/>
  <c r="E17" i="10"/>
  <c r="F17" i="10" s="1"/>
  <c r="G17" i="10" s="1"/>
  <c r="E16" i="10"/>
  <c r="E15" i="10"/>
  <c r="F15" i="10" s="1"/>
  <c r="G15" i="10" s="1"/>
  <c r="E14" i="10"/>
  <c r="E13" i="10"/>
  <c r="F13" i="10" s="1"/>
  <c r="G13" i="10" s="1"/>
  <c r="E12" i="10"/>
  <c r="E11" i="10"/>
  <c r="E10" i="10"/>
  <c r="F10" i="10" s="1"/>
  <c r="G10" i="10" s="1"/>
  <c r="E9" i="10"/>
  <c r="F9" i="10" s="1"/>
  <c r="G9" i="10" s="1"/>
  <c r="E8" i="10"/>
  <c r="E7" i="10"/>
  <c r="F7" i="10" s="1"/>
  <c r="G7" i="10" s="1"/>
  <c r="E6" i="10"/>
  <c r="F6" i="10" s="1"/>
  <c r="G6" i="10" s="1"/>
  <c r="A6" i="10"/>
  <c r="A7" i="10" s="1"/>
  <c r="E5" i="10"/>
  <c r="F5" i="10" s="1"/>
  <c r="G5" i="10" s="1"/>
  <c r="E30" i="10" l="1"/>
  <c r="F30" i="10" s="1"/>
  <c r="G30" i="10" s="1"/>
  <c r="F22" i="10"/>
  <c r="G22" i="10" s="1"/>
  <c r="F20" i="10"/>
  <c r="G20" i="10" s="1"/>
  <c r="F21" i="10"/>
  <c r="G21" i="10" s="1"/>
  <c r="F23" i="10"/>
  <c r="G23" i="10" s="1"/>
  <c r="F12" i="10"/>
  <c r="G12" i="10" s="1"/>
  <c r="F25" i="10"/>
  <c r="G25" i="10" s="1"/>
  <c r="F11" i="10"/>
  <c r="G11" i="10" s="1"/>
  <c r="F16" i="10"/>
  <c r="G16" i="10" s="1"/>
  <c r="F14" i="10"/>
  <c r="G14" i="10" s="1"/>
  <c r="F8" i="10"/>
  <c r="G8" i="10" s="1"/>
  <c r="E6" i="9" l="1"/>
  <c r="E7" i="9"/>
  <c r="E8" i="9"/>
  <c r="E9" i="9"/>
  <c r="E10" i="9"/>
  <c r="E11" i="9"/>
  <c r="E12" i="9"/>
  <c r="E13" i="9"/>
  <c r="E14" i="9"/>
  <c r="E15" i="9"/>
  <c r="F15" i="9"/>
  <c r="G15" i="9" s="1"/>
  <c r="E16" i="9"/>
  <c r="E17" i="9"/>
  <c r="E19" i="9"/>
  <c r="E20" i="9"/>
  <c r="E18" i="9"/>
  <c r="E21" i="9"/>
  <c r="E22" i="9"/>
  <c r="F22" i="9"/>
  <c r="G22" i="9" s="1"/>
  <c r="E23" i="9"/>
  <c r="E24" i="9"/>
  <c r="E25" i="9"/>
  <c r="E26" i="9"/>
  <c r="E27" i="9"/>
  <c r="E28" i="9"/>
  <c r="E29" i="9"/>
  <c r="D30" i="9"/>
  <c r="C30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E5" i="9"/>
  <c r="F27" i="9" l="1"/>
  <c r="G27" i="9" s="1"/>
  <c r="F23" i="9"/>
  <c r="G23" i="9" s="1"/>
  <c r="F18" i="9"/>
  <c r="G18" i="9" s="1"/>
  <c r="F16" i="9"/>
  <c r="G16" i="9" s="1"/>
  <c r="F9" i="9"/>
  <c r="G9" i="9" s="1"/>
  <c r="F5" i="9"/>
  <c r="G5" i="9" s="1"/>
  <c r="F20" i="9"/>
  <c r="G20" i="9" s="1"/>
  <c r="F12" i="9"/>
  <c r="G12" i="9" s="1"/>
  <c r="F8" i="9"/>
  <c r="G8" i="9" s="1"/>
  <c r="F25" i="9"/>
  <c r="G25" i="9" s="1"/>
  <c r="F11" i="9"/>
  <c r="G11" i="9" s="1"/>
  <c r="F7" i="9"/>
  <c r="G7" i="9" s="1"/>
  <c r="F28" i="9"/>
  <c r="G28" i="9" s="1"/>
  <c r="F24" i="9"/>
  <c r="G24" i="9" s="1"/>
  <c r="F17" i="9"/>
  <c r="G17" i="9" s="1"/>
  <c r="F6" i="9"/>
  <c r="G6" i="9" s="1"/>
  <c r="F26" i="9"/>
  <c r="G26" i="9" s="1"/>
  <c r="F19" i="9"/>
  <c r="G19" i="9" s="1"/>
  <c r="F14" i="9"/>
  <c r="G14" i="9" s="1"/>
  <c r="F10" i="9"/>
  <c r="G10" i="9" s="1"/>
  <c r="F29" i="9"/>
  <c r="G29" i="9" s="1"/>
  <c r="F21" i="9"/>
  <c r="G21" i="9" s="1"/>
  <c r="F13" i="9"/>
  <c r="G13" i="9" s="1"/>
  <c r="E30" i="9"/>
  <c r="D30" i="8"/>
  <c r="C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E5" i="8"/>
  <c r="G30" i="9" l="1"/>
  <c r="F30" i="9"/>
  <c r="F5" i="8"/>
  <c r="G5" i="8" s="1"/>
  <c r="F6" i="8"/>
  <c r="G6" i="8" s="1"/>
  <c r="F7" i="8"/>
  <c r="G7" i="8" s="1"/>
  <c r="F8" i="8"/>
  <c r="G8" i="8" s="1"/>
  <c r="F9" i="8"/>
  <c r="G9" i="8" s="1"/>
  <c r="F10" i="8"/>
  <c r="G10" i="8" s="1"/>
  <c r="F11" i="8"/>
  <c r="G11" i="8" s="1"/>
  <c r="F12" i="8"/>
  <c r="G12" i="8" s="1"/>
  <c r="F13" i="8"/>
  <c r="G13" i="8" s="1"/>
  <c r="F14" i="8"/>
  <c r="G14" i="8" s="1"/>
  <c r="F15" i="8"/>
  <c r="G15" i="8" s="1"/>
  <c r="F16" i="8"/>
  <c r="G16" i="8" s="1"/>
  <c r="F17" i="8"/>
  <c r="G17" i="8" s="1"/>
  <c r="F18" i="8"/>
  <c r="G18" i="8" s="1"/>
  <c r="F19" i="8"/>
  <c r="G19" i="8" s="1"/>
  <c r="F20" i="8"/>
  <c r="G20" i="8" s="1"/>
  <c r="F21" i="8"/>
  <c r="G21" i="8" s="1"/>
  <c r="F22" i="8"/>
  <c r="G22" i="8" s="1"/>
  <c r="F23" i="8"/>
  <c r="G23" i="8" s="1"/>
  <c r="F24" i="8"/>
  <c r="G24" i="8" s="1"/>
  <c r="F25" i="8"/>
  <c r="G25" i="8" s="1"/>
  <c r="F26" i="8"/>
  <c r="G26" i="8" s="1"/>
  <c r="F27" i="8"/>
  <c r="G27" i="8" s="1"/>
  <c r="F28" i="8"/>
  <c r="G28" i="8" s="1"/>
  <c r="F29" i="8"/>
  <c r="G29" i="8" s="1"/>
  <c r="E30" i="8"/>
  <c r="F30" i="8" l="1"/>
  <c r="G30" i="8" s="1"/>
  <c r="D30" i="1"/>
  <c r="C30" i="1"/>
  <c r="D30" i="4"/>
  <c r="C30" i="4"/>
  <c r="D30" i="6" l="1"/>
  <c r="C30" i="6"/>
  <c r="E29" i="6"/>
  <c r="F29" i="6" s="1"/>
  <c r="G29" i="6" s="1"/>
  <c r="E28" i="6"/>
  <c r="F28" i="6" s="1"/>
  <c r="G28" i="6" s="1"/>
  <c r="E27" i="6"/>
  <c r="F27" i="6" s="1"/>
  <c r="G27" i="6" s="1"/>
  <c r="E26" i="6"/>
  <c r="F26" i="6" s="1"/>
  <c r="G26" i="6" s="1"/>
  <c r="E25" i="6"/>
  <c r="F25" i="6" s="1"/>
  <c r="G25" i="6" s="1"/>
  <c r="E24" i="6"/>
  <c r="F24" i="6" s="1"/>
  <c r="G24" i="6" s="1"/>
  <c r="E23" i="6"/>
  <c r="F23" i="6" s="1"/>
  <c r="G23" i="6" s="1"/>
  <c r="E22" i="6"/>
  <c r="F22" i="6" s="1"/>
  <c r="G22" i="6" s="1"/>
  <c r="E21" i="6"/>
  <c r="F21" i="6" s="1"/>
  <c r="G21" i="6" s="1"/>
  <c r="E20" i="6"/>
  <c r="F20" i="6" s="1"/>
  <c r="G20" i="6" s="1"/>
  <c r="E19" i="6"/>
  <c r="F19" i="6" s="1"/>
  <c r="G19" i="6" s="1"/>
  <c r="E18" i="6"/>
  <c r="F18" i="6" s="1"/>
  <c r="G18" i="6" s="1"/>
  <c r="E17" i="6"/>
  <c r="F17" i="6" s="1"/>
  <c r="G17" i="6" s="1"/>
  <c r="E16" i="6"/>
  <c r="F16" i="6" s="1"/>
  <c r="G16" i="6" s="1"/>
  <c r="E15" i="6"/>
  <c r="F15" i="6" s="1"/>
  <c r="G15" i="6" s="1"/>
  <c r="E14" i="6"/>
  <c r="F14" i="6" s="1"/>
  <c r="G14" i="6" s="1"/>
  <c r="E13" i="6"/>
  <c r="F13" i="6" s="1"/>
  <c r="G13" i="6" s="1"/>
  <c r="E12" i="6"/>
  <c r="F12" i="6" s="1"/>
  <c r="G12" i="6" s="1"/>
  <c r="E11" i="6"/>
  <c r="F11" i="6" s="1"/>
  <c r="G11" i="6" s="1"/>
  <c r="E10" i="6"/>
  <c r="F10" i="6" s="1"/>
  <c r="G10" i="6" s="1"/>
  <c r="E9" i="6"/>
  <c r="F9" i="6" s="1"/>
  <c r="G9" i="6" s="1"/>
  <c r="E8" i="6"/>
  <c r="F8" i="6" s="1"/>
  <c r="G8" i="6" s="1"/>
  <c r="E7" i="6"/>
  <c r="F7" i="6" s="1"/>
  <c r="G7" i="6" s="1"/>
  <c r="F6" i="6"/>
  <c r="G6" i="6" s="1"/>
  <c r="E6" i="6"/>
  <c r="E5" i="6"/>
  <c r="F5" i="6" s="1"/>
  <c r="G5" i="6" s="1"/>
  <c r="F30" i="6" l="1"/>
  <c r="G30" i="6" s="1"/>
  <c r="E30" i="6"/>
  <c r="D30" i="5"/>
  <c r="C30" i="5"/>
  <c r="E29" i="5"/>
  <c r="F29" i="5" s="1"/>
  <c r="G29" i="5" s="1"/>
  <c r="E28" i="5"/>
  <c r="F28" i="5" s="1"/>
  <c r="G28" i="5" s="1"/>
  <c r="E27" i="5"/>
  <c r="F27" i="5" s="1"/>
  <c r="G27" i="5" s="1"/>
  <c r="E26" i="5"/>
  <c r="F26" i="5" s="1"/>
  <c r="G26" i="5" s="1"/>
  <c r="E25" i="5"/>
  <c r="F25" i="5" s="1"/>
  <c r="G25" i="5" s="1"/>
  <c r="E24" i="5"/>
  <c r="F24" i="5" s="1"/>
  <c r="G24" i="5" s="1"/>
  <c r="E23" i="5"/>
  <c r="F23" i="5" s="1"/>
  <c r="G23" i="5" s="1"/>
  <c r="E22" i="5"/>
  <c r="F22" i="5" s="1"/>
  <c r="G22" i="5" s="1"/>
  <c r="E21" i="5"/>
  <c r="F21" i="5" s="1"/>
  <c r="G21" i="5" s="1"/>
  <c r="E20" i="5"/>
  <c r="F20" i="5" s="1"/>
  <c r="G20" i="5" s="1"/>
  <c r="F19" i="5"/>
  <c r="G19" i="5" s="1"/>
  <c r="E19" i="5"/>
  <c r="E18" i="5"/>
  <c r="F18" i="5" s="1"/>
  <c r="G18" i="5" s="1"/>
  <c r="E17" i="5"/>
  <c r="F17" i="5" s="1"/>
  <c r="G17" i="5" s="1"/>
  <c r="E16" i="5"/>
  <c r="F16" i="5" s="1"/>
  <c r="G16" i="5" s="1"/>
  <c r="E15" i="5"/>
  <c r="F15" i="5" s="1"/>
  <c r="G15" i="5" s="1"/>
  <c r="E14" i="5"/>
  <c r="F14" i="5" s="1"/>
  <c r="G14" i="5" s="1"/>
  <c r="E13" i="5"/>
  <c r="F13" i="5" s="1"/>
  <c r="G13" i="5" s="1"/>
  <c r="E12" i="5"/>
  <c r="F12" i="5" s="1"/>
  <c r="G12" i="5" s="1"/>
  <c r="E11" i="5"/>
  <c r="F11" i="5" s="1"/>
  <c r="G11" i="5" s="1"/>
  <c r="E10" i="5"/>
  <c r="F10" i="5" s="1"/>
  <c r="G10" i="5" s="1"/>
  <c r="E9" i="5"/>
  <c r="F9" i="5" s="1"/>
  <c r="G9" i="5" s="1"/>
  <c r="E8" i="5"/>
  <c r="F8" i="5" s="1"/>
  <c r="G8" i="5" s="1"/>
  <c r="E7" i="5"/>
  <c r="F7" i="5" s="1"/>
  <c r="G7" i="5" s="1"/>
  <c r="E6" i="5"/>
  <c r="F6" i="5" s="1"/>
  <c r="G6" i="5" s="1"/>
  <c r="E5" i="5"/>
  <c r="F5" i="5" s="1"/>
  <c r="G5" i="5" s="1"/>
  <c r="F30" i="5" l="1"/>
  <c r="G30" i="5" s="1"/>
  <c r="E30" i="5"/>
  <c r="E29" i="4"/>
  <c r="F29" i="4" s="1"/>
  <c r="G29" i="4" s="1"/>
  <c r="E28" i="4"/>
  <c r="F28" i="4" s="1"/>
  <c r="G28" i="4" s="1"/>
  <c r="E27" i="4"/>
  <c r="F27" i="4" s="1"/>
  <c r="G27" i="4" s="1"/>
  <c r="E26" i="4"/>
  <c r="F26" i="4" s="1"/>
  <c r="G26" i="4" s="1"/>
  <c r="E25" i="4"/>
  <c r="F25" i="4" s="1"/>
  <c r="G25" i="4" s="1"/>
  <c r="E24" i="4"/>
  <c r="F24" i="4" s="1"/>
  <c r="G24" i="4" s="1"/>
  <c r="E23" i="4"/>
  <c r="F23" i="4" s="1"/>
  <c r="G23" i="4" s="1"/>
  <c r="E22" i="4"/>
  <c r="F22" i="4" s="1"/>
  <c r="G22" i="4" s="1"/>
  <c r="E21" i="4"/>
  <c r="F21" i="4" s="1"/>
  <c r="G21" i="4" s="1"/>
  <c r="E20" i="4"/>
  <c r="F20" i="4" s="1"/>
  <c r="G20" i="4" s="1"/>
  <c r="E19" i="4"/>
  <c r="F19" i="4" s="1"/>
  <c r="G19" i="4" s="1"/>
  <c r="E18" i="4"/>
  <c r="F18" i="4" s="1"/>
  <c r="G18" i="4" s="1"/>
  <c r="E17" i="4"/>
  <c r="F17" i="4" s="1"/>
  <c r="G17" i="4" s="1"/>
  <c r="E16" i="4"/>
  <c r="F16" i="4" s="1"/>
  <c r="G16" i="4" s="1"/>
  <c r="E15" i="4"/>
  <c r="F15" i="4" s="1"/>
  <c r="G15" i="4" s="1"/>
  <c r="E14" i="4"/>
  <c r="F14" i="4" s="1"/>
  <c r="G14" i="4" s="1"/>
  <c r="E13" i="4"/>
  <c r="F13" i="4" s="1"/>
  <c r="G13" i="4" s="1"/>
  <c r="E12" i="4"/>
  <c r="F12" i="4" s="1"/>
  <c r="G12" i="4" s="1"/>
  <c r="E11" i="4"/>
  <c r="F11" i="4" s="1"/>
  <c r="G11" i="4" s="1"/>
  <c r="E10" i="4"/>
  <c r="F10" i="4" s="1"/>
  <c r="G10" i="4" s="1"/>
  <c r="E9" i="4"/>
  <c r="F9" i="4" s="1"/>
  <c r="G9" i="4" s="1"/>
  <c r="E8" i="4"/>
  <c r="F8" i="4" s="1"/>
  <c r="G8" i="4" s="1"/>
  <c r="E7" i="4"/>
  <c r="F7" i="4" s="1"/>
  <c r="G7" i="4" s="1"/>
  <c r="E6" i="4"/>
  <c r="F6" i="4" s="1"/>
  <c r="G6" i="4" s="1"/>
  <c r="E5" i="4"/>
  <c r="F5" i="4" l="1"/>
  <c r="E30" i="4"/>
  <c r="E29" i="1"/>
  <c r="F29" i="1" s="1"/>
  <c r="G29" i="1" s="1"/>
  <c r="E28" i="1"/>
  <c r="F28" i="1" s="1"/>
  <c r="G28" i="1" s="1"/>
  <c r="E27" i="1"/>
  <c r="F27" i="1" s="1"/>
  <c r="G27" i="1" s="1"/>
  <c r="E26" i="1"/>
  <c r="F26" i="1" s="1"/>
  <c r="G26" i="1" s="1"/>
  <c r="E25" i="1"/>
  <c r="F25" i="1" s="1"/>
  <c r="G25" i="1" s="1"/>
  <c r="E24" i="1"/>
  <c r="F24" i="1" s="1"/>
  <c r="G24" i="1" s="1"/>
  <c r="E23" i="1"/>
  <c r="F23" i="1" s="1"/>
  <c r="G23" i="1" s="1"/>
  <c r="E22" i="1"/>
  <c r="F22" i="1" s="1"/>
  <c r="G22" i="1" s="1"/>
  <c r="E21" i="1"/>
  <c r="F21" i="1" s="1"/>
  <c r="G21" i="1" s="1"/>
  <c r="E20" i="1"/>
  <c r="F20" i="1" s="1"/>
  <c r="G20" i="1" s="1"/>
  <c r="E19" i="1"/>
  <c r="F19" i="1" s="1"/>
  <c r="G19" i="1" s="1"/>
  <c r="E18" i="1"/>
  <c r="F18" i="1" s="1"/>
  <c r="G18" i="1" s="1"/>
  <c r="E17" i="1"/>
  <c r="F17" i="1" s="1"/>
  <c r="G17" i="1" s="1"/>
  <c r="E16" i="1"/>
  <c r="F16" i="1" s="1"/>
  <c r="G16" i="1" s="1"/>
  <c r="E15" i="1"/>
  <c r="F15" i="1" s="1"/>
  <c r="G15" i="1" s="1"/>
  <c r="E14" i="1"/>
  <c r="F14" i="1" s="1"/>
  <c r="G14" i="1" s="1"/>
  <c r="E13" i="1"/>
  <c r="F13" i="1" s="1"/>
  <c r="G13" i="1" s="1"/>
  <c r="E12" i="1"/>
  <c r="F12" i="1" s="1"/>
  <c r="G12" i="1" s="1"/>
  <c r="E11" i="1"/>
  <c r="F11" i="1" s="1"/>
  <c r="G11" i="1" s="1"/>
  <c r="E10" i="1"/>
  <c r="F10" i="1" s="1"/>
  <c r="G10" i="1" s="1"/>
  <c r="E9" i="1"/>
  <c r="F9" i="1" s="1"/>
  <c r="G9" i="1" s="1"/>
  <c r="E8" i="1"/>
  <c r="F8" i="1" s="1"/>
  <c r="G8" i="1" s="1"/>
  <c r="E7" i="1"/>
  <c r="F7" i="1" s="1"/>
  <c r="G7" i="1" s="1"/>
  <c r="E6" i="1"/>
  <c r="F6" i="1" s="1"/>
  <c r="G6" i="1" s="1"/>
  <c r="E5" i="1"/>
  <c r="F5" i="1" l="1"/>
  <c r="E30" i="1"/>
  <c r="G5" i="4"/>
  <c r="F30" i="4"/>
  <c r="G30" i="4" s="1"/>
  <c r="G5" i="1" l="1"/>
  <c r="F30" i="1"/>
  <c r="G30" i="1" s="1"/>
  <c r="A18" i="9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8" i="10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</calcChain>
</file>

<file path=xl/sharedStrings.xml><?xml version="1.0" encoding="utf-8"?>
<sst xmlns="http://schemas.openxmlformats.org/spreadsheetml/2006/main" count="311" uniqueCount="90">
  <si>
    <t xml:space="preserve">Real </t>
  </si>
  <si>
    <t>Personal</t>
  </si>
  <si>
    <t>Owners</t>
  </si>
  <si>
    <t>Estate</t>
  </si>
  <si>
    <t>Property</t>
  </si>
  <si>
    <t>Total</t>
  </si>
  <si>
    <t>Taxes</t>
  </si>
  <si>
    <t>%</t>
  </si>
  <si>
    <t>Maritime &amp; Northeast Pipeline LLC</t>
  </si>
  <si>
    <t>Fransway Realty LLC</t>
  </si>
  <si>
    <t>Lowe's Home Centers Inc</t>
  </si>
  <si>
    <t>Bangor Hydro Electric Company</t>
  </si>
  <si>
    <t>BAC-Brewer Automotive Components Inc./ Somic America Inc.</t>
  </si>
  <si>
    <t>EODSR LLC/ Darling Edward O</t>
  </si>
  <si>
    <t>Penobscot River Holdings LLC</t>
  </si>
  <si>
    <t>Eastern Maine Healthcare Sys.</t>
  </si>
  <si>
    <t>Aktem Business Park LLC</t>
  </si>
  <si>
    <t>Wilson Street Holdings, LLC</t>
  </si>
  <si>
    <t>Trans-Tech Industries Inc</t>
  </si>
  <si>
    <t>Faulkner Reginald D / Faulkner Reginald D &amp; Claudette</t>
  </si>
  <si>
    <t>Milton Real Property of Mass LLC/Southworth-Milton Inc</t>
  </si>
  <si>
    <t>Ellen M Leach Memorial Home/Leach Home Partners LP</t>
  </si>
  <si>
    <t>Springer Lawrence</t>
  </si>
  <si>
    <t xml:space="preserve">Cassidy Dana </t>
  </si>
  <si>
    <t>Evergreen Ridge Inc.</t>
  </si>
  <si>
    <t>Marden's/ Marden's, Inc.</t>
  </si>
  <si>
    <t>12 Stevens, LLC</t>
  </si>
  <si>
    <t>DAD'S LLC</t>
  </si>
  <si>
    <t>EWT LLC 12</t>
  </si>
  <si>
    <t>Ogden Me, LLC</t>
  </si>
  <si>
    <t>The 25 largest taxpayers represent 24.71% of the total tax commitment.</t>
  </si>
  <si>
    <t>Largest Taxpayers 2011-2012</t>
  </si>
  <si>
    <t>Scott H. Lee, Trustee of Wal-Mart R E Bus Trust/Wal-Mart Stores East LP</t>
  </si>
  <si>
    <t>Woodlands of Brewer LLC (The) / Woodlands Assisted Living of Brewer LLC</t>
  </si>
  <si>
    <t>Ventas Realty LTD Partnership/Kindred Nursing Centers West/Kindred Nursing Centers East LLC</t>
  </si>
  <si>
    <t>The 20 largest taxpayers represent 23.25% of the total tax commitment.</t>
  </si>
  <si>
    <t>The 10 largest taxpayers represent 19.09% of the total tax commitment.</t>
  </si>
  <si>
    <t>Valuation</t>
  </si>
  <si>
    <t>MSB/ Machias Savings Bank</t>
  </si>
  <si>
    <t>The 10 largest taxpayers represent 19.45% of the total tax commitment.</t>
  </si>
  <si>
    <t>Eastern Maine Healthcare Sys</t>
  </si>
  <si>
    <t>Marden's/ Marden's, Inc./Mardens LLP</t>
  </si>
  <si>
    <t>The 20 largest taxpayers represent 23.76% of the total tax commitment</t>
  </si>
  <si>
    <t>The 25 largest taxpayers represent 25.30% of the total tax commitment.</t>
  </si>
  <si>
    <t>Largest Taxpayers 2012-2013</t>
  </si>
  <si>
    <t>Largest Taxpayers 2013-2014</t>
  </si>
  <si>
    <t>Chamberlain Place Senior Housing</t>
  </si>
  <si>
    <t>Carrie &amp; Lynne Management LLC</t>
  </si>
  <si>
    <t>Bangor Gas Company</t>
  </si>
  <si>
    <t>The 10 largest taxpayers represent 18.93% of the total tax commitment.</t>
  </si>
  <si>
    <t>The 20 largest taxpayers represent 22.85% of the total tax commitment.</t>
  </si>
  <si>
    <t>Total tax commitment for 2013-2014: $16,163,007.48.</t>
  </si>
  <si>
    <t>The 25 largest taxpayers represent 24.30% of the total tax commitment.</t>
  </si>
  <si>
    <t>Largest Taxpayers 2014-2015</t>
  </si>
  <si>
    <t>Emera Maine</t>
  </si>
  <si>
    <t>Brewer ALF LLC / Woodlands Assisted Living of Brewer LLC</t>
  </si>
  <si>
    <t>Bradford &amp; Bradford Assoc / Vacationland Inn</t>
  </si>
  <si>
    <t>EV Properties LLC</t>
  </si>
  <si>
    <t>The 10 largest taxpayers represent 19.36% of the total tax commitment.</t>
  </si>
  <si>
    <t>The 25 largest taxpayers represent 25.08% of the total tax commitment.</t>
  </si>
  <si>
    <t>The 20 largest taxpayers represent 23.50% of the total tax commitment.</t>
  </si>
  <si>
    <t>Total tax commitment for 2011-2012: $13,879,973.</t>
  </si>
  <si>
    <t>Total tax commitment for 2012-2013: $14,805,315.</t>
  </si>
  <si>
    <t>Total tax commitment for 2014-2015: $16,024,060.</t>
  </si>
  <si>
    <t>Spain Enterprises LLC</t>
  </si>
  <si>
    <t>Largest Taxpayers 2015-2016</t>
  </si>
  <si>
    <t>Total tax commitment for 2015-2016: $16,395,273.</t>
  </si>
  <si>
    <t>Largest Taxpayers 2016-2017</t>
  </si>
  <si>
    <t>Village Centre Housing Partners LP</t>
  </si>
  <si>
    <t>CCP Brewer 0547 LLC</t>
  </si>
  <si>
    <t>395 Bangor Brewer, LLC</t>
  </si>
  <si>
    <t>Trans-Tech Industries Inc/Superior Industies</t>
  </si>
  <si>
    <t>Total tax commitment for 2016-2017: $16,362,653.</t>
  </si>
  <si>
    <t>Largest Taxpayers 2017-2018</t>
  </si>
  <si>
    <t>Sabra Health Care Reit Inc</t>
  </si>
  <si>
    <t>Menlo Realty Income Properties 28 LLC</t>
  </si>
  <si>
    <t xml:space="preserve">Total tax commitment for 2018-2019 </t>
  </si>
  <si>
    <t>The 10 largest taxpayers represent 18.80% of the total tax commitment.</t>
  </si>
  <si>
    <t>The 20 largest taxpayers represent 23.19% of the total tax commitment.</t>
  </si>
  <si>
    <t>The 25 largest taxpayers represent 24.68% of the total tax commitment.</t>
  </si>
  <si>
    <t>The 10 largest taxpayers represent 19.01% of the total tax commitment.</t>
  </si>
  <si>
    <t>The 20 largest taxpayers represent 23.53% of the total tax commitment.</t>
  </si>
  <si>
    <t>The 25 largest taxpayers represent 25.21% of the total tax commitment.</t>
  </si>
  <si>
    <t>Total tax commitment for 2017-2018: $16,922,057.</t>
  </si>
  <si>
    <t>The 10 largest taxpayers represent 18.87% of the total tax commitment.</t>
  </si>
  <si>
    <t>The 20 largest taxpayers represent 23.31% of the total tax commitment.</t>
  </si>
  <si>
    <t>The 25 largest taxpayers represent 24.98% of the total tax commitment.</t>
  </si>
  <si>
    <t>The 10 largest taxpayers represent 19.62% of the total tax commitment.</t>
  </si>
  <si>
    <t>The 20 largest taxpayers represent 23.83% of the total tax commitment.</t>
  </si>
  <si>
    <t>The 25 largest taxpayers represent 25.38% of the total tax commitment.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</si>
</sst>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10409]#,##0;\(#,##0\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9"/>
      <name val="Arial"/>
      <family val="2"/>
    </font>
    <font>
      <sz val="9"/>
      <color rgb="FF44444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left"/>
    </xf>
    <xf numFmtId="0" fontId="6" fillId="0" borderId="0" xfId="0" applyFont="1" applyFill="1"/>
    <xf numFmtId="0" fontId="9" fillId="0" borderId="0" xfId="0" applyFont="1" applyFill="1"/>
    <xf numFmtId="3" fontId="6" fillId="0" borderId="0" xfId="0" applyNumberFormat="1" applyFont="1" applyFill="1"/>
    <xf numFmtId="10" fontId="10" fillId="0" borderId="0" xfId="0" applyNumberFormat="1" applyFont="1" applyFill="1"/>
    <xf numFmtId="0" fontId="11" fillId="0" borderId="0" xfId="0" applyFont="1" applyFill="1"/>
    <xf numFmtId="3" fontId="9" fillId="0" borderId="0" xfId="0" applyNumberFormat="1" applyFont="1" applyFill="1"/>
    <xf numFmtId="10" fontId="9" fillId="0" borderId="0" xfId="0" applyNumberFormat="1" applyFont="1" applyFill="1"/>
    <xf numFmtId="0" fontId="0" fillId="0" borderId="0" xfId="0" applyFill="1"/>
    <xf numFmtId="0" fontId="12" fillId="0" borderId="0" xfId="0" applyFont="1" applyFill="1"/>
    <xf numFmtId="9" fontId="9" fillId="0" borderId="0" xfId="3" applyFont="1" applyFill="1"/>
    <xf numFmtId="3" fontId="0" fillId="0" borderId="0" xfId="0" applyNumberFormat="1" applyFill="1"/>
    <xf numFmtId="10" fontId="0" fillId="0" borderId="0" xfId="0" applyNumberFormat="1" applyFill="1"/>
    <xf numFmtId="44" fontId="9" fillId="0" borderId="0" xfId="2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3" fontId="12" fillId="0" borderId="0" xfId="0" applyNumberFormat="1" applyFont="1" applyFill="1"/>
    <xf numFmtId="44" fontId="12" fillId="0" borderId="0" xfId="2" applyFont="1" applyFill="1"/>
    <xf numFmtId="10" fontId="12" fillId="0" borderId="0" xfId="0" applyNumberFormat="1" applyFont="1" applyFill="1"/>
    <xf numFmtId="0" fontId="13" fillId="0" borderId="0" xfId="0" applyFont="1" applyFill="1"/>
    <xf numFmtId="43" fontId="12" fillId="0" borderId="0" xfId="1" applyFont="1" applyFill="1"/>
    <xf numFmtId="3" fontId="12" fillId="0" borderId="0" xfId="0" applyNumberFormat="1" applyFont="1" applyFill="1" applyAlignment="1"/>
    <xf numFmtId="0" fontId="12" fillId="0" borderId="0" xfId="0" applyFont="1" applyFill="1" applyBorder="1"/>
    <xf numFmtId="3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right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10" fontId="11" fillId="0" borderId="0" xfId="0" applyNumberFormat="1" applyFont="1" applyFill="1"/>
    <xf numFmtId="10" fontId="14" fillId="0" borderId="0" xfId="0" applyNumberFormat="1" applyFont="1" applyFill="1" applyAlignment="1">
      <alignment horizontal="center"/>
    </xf>
    <xf numFmtId="3" fontId="13" fillId="0" borderId="0" xfId="0" applyNumberFormat="1" applyFont="1" applyFill="1"/>
    <xf numFmtId="3" fontId="12" fillId="0" borderId="1" xfId="0" applyNumberFormat="1" applyFont="1" applyFill="1" applyBorder="1"/>
    <xf numFmtId="164" fontId="12" fillId="0" borderId="1" xfId="2" applyNumberFormat="1" applyFont="1" applyFill="1" applyBorder="1"/>
    <xf numFmtId="164" fontId="12" fillId="0" borderId="0" xfId="4" applyNumberFormat="1" applyFont="1" applyFill="1"/>
    <xf numFmtId="0" fontId="12" fillId="0" borderId="0" xfId="5" applyFont="1" applyFill="1" applyAlignment="1"/>
    <xf numFmtId="3" fontId="12" fillId="0" borderId="0" xfId="5" applyNumberFormat="1" applyFont="1" applyFill="1"/>
    <xf numFmtId="164" fontId="12" fillId="0" borderId="0" xfId="6" applyNumberFormat="1" applyFont="1" applyFill="1"/>
    <xf numFmtId="0" fontId="12" fillId="0" borderId="0" xfId="5" applyFont="1" applyFill="1"/>
    <xf numFmtId="164" fontId="12" fillId="0" borderId="1" xfId="6" applyNumberFormat="1" applyFont="1" applyFill="1" applyBorder="1"/>
    <xf numFmtId="0" fontId="6" fillId="0" borderId="0" xfId="0" applyFont="1"/>
    <xf numFmtId="0" fontId="2" fillId="0" borderId="0" xfId="7"/>
    <xf numFmtId="10" fontId="6" fillId="0" borderId="0" xfId="5" applyNumberFormat="1" applyFill="1"/>
    <xf numFmtId="0" fontId="6" fillId="0" borderId="0" xfId="5" applyFill="1"/>
    <xf numFmtId="3" fontId="6" fillId="0" borderId="0" xfId="5" applyNumberFormat="1" applyFill="1"/>
    <xf numFmtId="0" fontId="6" fillId="0" borderId="0" xfId="5" applyFont="1"/>
    <xf numFmtId="0" fontId="6" fillId="0" borderId="0" xfId="5"/>
    <xf numFmtId="0" fontId="6" fillId="0" borderId="0" xfId="5" applyFont="1" applyFill="1"/>
    <xf numFmtId="3" fontId="6" fillId="0" borderId="0" xfId="5" applyNumberFormat="1" applyFont="1" applyFill="1"/>
    <xf numFmtId="10" fontId="12" fillId="0" borderId="0" xfId="5" applyNumberFormat="1" applyFont="1" applyFill="1"/>
    <xf numFmtId="164" fontId="12" fillId="0" borderId="1" xfId="8" applyNumberFormat="1" applyFont="1" applyFill="1" applyBorder="1"/>
    <xf numFmtId="3" fontId="12" fillId="0" borderId="1" xfId="5" applyNumberFormat="1" applyFont="1" applyFill="1" applyBorder="1"/>
    <xf numFmtId="0" fontId="12" fillId="0" borderId="0" xfId="5" applyFont="1" applyFill="1" applyAlignment="1">
      <alignment horizontal="center"/>
    </xf>
    <xf numFmtId="164" fontId="12" fillId="0" borderId="0" xfId="8" applyNumberFormat="1" applyFont="1" applyFill="1"/>
    <xf numFmtId="10" fontId="14" fillId="0" borderId="0" xfId="5" applyNumberFormat="1" applyFont="1" applyFill="1" applyAlignment="1">
      <alignment horizontal="center"/>
    </xf>
    <xf numFmtId="0" fontId="14" fillId="0" borderId="0" xfId="5" applyFont="1" applyFill="1" applyAlignment="1">
      <alignment horizontal="center"/>
    </xf>
    <xf numFmtId="3" fontId="14" fillId="0" borderId="0" xfId="5" applyNumberFormat="1" applyFont="1" applyFill="1" applyAlignment="1">
      <alignment horizontal="center"/>
    </xf>
    <xf numFmtId="0" fontId="14" fillId="0" borderId="0" xfId="5" applyFont="1" applyFill="1"/>
    <xf numFmtId="10" fontId="11" fillId="0" borderId="0" xfId="5" applyNumberFormat="1" applyFont="1" applyFill="1"/>
    <xf numFmtId="0" fontId="11" fillId="0" borderId="0" xfId="5" applyFont="1" applyFill="1"/>
    <xf numFmtId="10" fontId="10" fillId="0" borderId="0" xfId="5" applyNumberFormat="1" applyFont="1" applyFill="1"/>
    <xf numFmtId="0" fontId="7" fillId="0" borderId="0" xfId="5" applyFont="1" applyFill="1" applyAlignment="1">
      <alignment horizontal="center"/>
    </xf>
    <xf numFmtId="3" fontId="7" fillId="0" borderId="0" xfId="5" applyNumberFormat="1" applyFont="1" applyFill="1" applyAlignment="1">
      <alignment horizontal="left"/>
    </xf>
    <xf numFmtId="0" fontId="8" fillId="0" borderId="0" xfId="5" applyFont="1" applyFill="1" applyAlignment="1">
      <alignment horizontal="center"/>
    </xf>
    <xf numFmtId="164" fontId="12" fillId="0" borderId="0" xfId="10" applyNumberFormat="1" applyFont="1" applyFill="1"/>
    <xf numFmtId="3" fontId="12" fillId="0" borderId="0" xfId="5" applyNumberFormat="1" applyFont="1" applyFill="1" applyBorder="1"/>
    <xf numFmtId="165" fontId="15" fillId="0" borderId="2" xfId="0" applyNumberFormat="1" applyFont="1" applyFill="1" applyBorder="1" applyAlignment="1">
      <alignment horizontal="right" vertical="center" wrapText="1" readingOrder="1"/>
    </xf>
    <xf numFmtId="0" fontId="16" fillId="0" borderId="0" xfId="0" applyNumberFormat="1" applyFont="1" applyFill="1" applyBorder="1" applyAlignment="1">
      <alignment vertical="center" wrapText="1" readingOrder="1"/>
    </xf>
    <xf numFmtId="0" fontId="12" fillId="0" borderId="0" xfId="5" applyFont="1" applyFill="1" applyBorder="1" applyAlignment="1"/>
    <xf numFmtId="0" fontId="17" fillId="0" borderId="0" xfId="0" applyFont="1"/>
    <xf numFmtId="44" fontId="17" fillId="0" borderId="0" xfId="2" applyFont="1"/>
    <xf numFmtId="3" fontId="18" fillId="0" borderId="0" xfId="0" applyNumberFormat="1" applyFont="1"/>
    <xf numFmtId="0" fontId="12" fillId="0" borderId="0" xfId="5" applyFont="1"/>
    <xf numFmtId="44" fontId="12" fillId="0" borderId="0" xfId="2" applyFont="1"/>
    <xf numFmtId="0" fontId="12" fillId="0" borderId="0" xfId="5" applyFont="1" applyFill="1" applyBorder="1" applyAlignment="1">
      <alignment horizontal="center"/>
    </xf>
    <xf numFmtId="164" fontId="12" fillId="0" borderId="0" xfId="10" applyNumberFormat="1" applyFont="1" applyFill="1" applyBorder="1"/>
    <xf numFmtId="0" fontId="12" fillId="0" borderId="4" xfId="5" applyFont="1" applyFill="1" applyBorder="1" applyAlignment="1">
      <alignment horizontal="center"/>
    </xf>
    <xf numFmtId="0" fontId="17" fillId="0" borderId="3" xfId="0" applyFont="1" applyBorder="1"/>
    <xf numFmtId="10" fontId="17" fillId="0" borderId="0" xfId="0" applyNumberFormat="1" applyFont="1"/>
    <xf numFmtId="10" fontId="12" fillId="0" borderId="0" xfId="0" applyNumberFormat="1" applyFont="1"/>
    <xf numFmtId="10" fontId="12" fillId="0" borderId="5" xfId="3" applyNumberFormat="1" applyFont="1" applyFill="1" applyBorder="1"/>
    <xf numFmtId="10" fontId="12" fillId="0" borderId="0" xfId="3" applyNumberFormat="1" applyFont="1" applyFill="1" applyAlignment="1">
      <alignment horizontal="center"/>
    </xf>
    <xf numFmtId="10" fontId="2" fillId="0" borderId="0" xfId="3" applyNumberFormat="1" applyFont="1"/>
    <xf numFmtId="10" fontId="12" fillId="0" borderId="1" xfId="5" applyNumberFormat="1" applyFont="1" applyFill="1" applyBorder="1"/>
    <xf numFmtId="10" fontId="12" fillId="0" borderId="0" xfId="3" applyNumberFormat="1" applyFont="1" applyFill="1" applyBorder="1"/>
  </cellXfs>
  <cellStyles count="11">
    <cellStyle name="Comma" xfId="1" builtinId="3"/>
    <cellStyle name="Currency" xfId="2" builtinId="4"/>
    <cellStyle name="Currency 2" xfId="4"/>
    <cellStyle name="Currency 2 2" xfId="6"/>
    <cellStyle name="Currency 2 2 2" xfId="8"/>
    <cellStyle name="Currency 2 2 2 2" xfId="10"/>
    <cellStyle name="Normal" xfId="0" builtinId="0"/>
    <cellStyle name="Normal 2" xfId="5"/>
    <cellStyle name="Normal 3" xfId="7"/>
    <cellStyle name="Percent" xfId="3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Layout" zoomScaleNormal="100" workbookViewId="0">
      <selection activeCell="B34" sqref="B34"/>
    </sheetView>
  </sheetViews>
  <sheetFormatPr defaultRowHeight="12" x14ac:dyDescent="0.2"/>
  <cols>
    <col min="1" max="1" width="3.85546875" style="72" bestFit="1" customWidth="1"/>
    <col min="2" max="2" width="58.85546875" style="72" bestFit="1" customWidth="1"/>
    <col min="3" max="3" width="18.85546875" style="72" bestFit="1" customWidth="1"/>
    <col min="4" max="4" width="11.42578125" style="72" bestFit="1" customWidth="1"/>
    <col min="5" max="5" width="14.140625" style="72" bestFit="1" customWidth="1"/>
    <col min="6" max="6" width="17.5703125" style="72" bestFit="1" customWidth="1"/>
    <col min="7" max="7" width="9" style="72" bestFit="1" customWidth="1"/>
    <col min="8" max="16384" width="9.140625" style="72"/>
  </cols>
  <sheetData>
    <row r="1" spans="1:7" ht="15.75" x14ac:dyDescent="0.25">
      <c r="A1" s="60"/>
      <c r="B1" s="62"/>
      <c r="C1" s="58" t="s">
        <v>0</v>
      </c>
      <c r="D1" s="59" t="s">
        <v>1</v>
      </c>
      <c r="E1" s="58" t="s">
        <v>5</v>
      </c>
      <c r="F1" s="58"/>
      <c r="G1" s="61"/>
    </row>
    <row r="2" spans="1:7" ht="15.75" x14ac:dyDescent="0.25">
      <c r="A2" s="60"/>
      <c r="B2" s="60" t="s">
        <v>2</v>
      </c>
      <c r="C2" s="58" t="s">
        <v>3</v>
      </c>
      <c r="D2" s="59" t="s">
        <v>4</v>
      </c>
      <c r="E2" s="58" t="s">
        <v>37</v>
      </c>
      <c r="F2" s="58" t="s">
        <v>6</v>
      </c>
      <c r="G2" s="57" t="s">
        <v>7</v>
      </c>
    </row>
    <row r="3" spans="1:7" ht="15" hidden="1" x14ac:dyDescent="0.2">
      <c r="A3" s="55"/>
      <c r="B3" s="38"/>
      <c r="C3" s="68"/>
      <c r="D3" s="68"/>
      <c r="E3" s="68"/>
      <c r="F3" s="68"/>
      <c r="G3" s="52"/>
    </row>
    <row r="4" spans="1:7" ht="15" hidden="1" x14ac:dyDescent="0.2">
      <c r="A4" s="77"/>
      <c r="B4" s="70"/>
      <c r="C4" s="68"/>
      <c r="D4" s="68"/>
      <c r="E4" s="68"/>
      <c r="F4" s="78"/>
      <c r="G4" s="41"/>
    </row>
    <row r="5" spans="1:7" ht="15" x14ac:dyDescent="0.2">
      <c r="A5" s="55">
        <v>1</v>
      </c>
      <c r="B5" s="38" t="s">
        <v>8</v>
      </c>
      <c r="C5" s="39">
        <v>45412200</v>
      </c>
      <c r="D5" s="39"/>
      <c r="E5" s="39">
        <f t="shared" ref="E5:E29" si="0">D5+C5</f>
        <v>45412200</v>
      </c>
      <c r="F5" s="67">
        <f t="shared" ref="F5:F30" si="1">E5*0.0225</f>
        <v>1021774.5</v>
      </c>
      <c r="G5" s="52">
        <f>F5/$C$34</f>
        <v>6.0259176240068033E-2</v>
      </c>
    </row>
    <row r="6" spans="1:7" ht="15" x14ac:dyDescent="0.2">
      <c r="A6" s="55">
        <f t="shared" ref="A6:A29" si="2">A5+1</f>
        <v>2</v>
      </c>
      <c r="B6" s="38" t="s">
        <v>9</v>
      </c>
      <c r="C6" s="39">
        <v>18892200</v>
      </c>
      <c r="D6" s="39">
        <v>30900</v>
      </c>
      <c r="E6" s="39">
        <f t="shared" si="0"/>
        <v>18923100</v>
      </c>
      <c r="F6" s="67">
        <f t="shared" si="1"/>
        <v>425769.75</v>
      </c>
      <c r="G6" s="52">
        <f t="shared" ref="G6:G29" si="3">F6/$C$34</f>
        <v>2.5109781466399587E-2</v>
      </c>
    </row>
    <row r="7" spans="1:7" ht="15" x14ac:dyDescent="0.2">
      <c r="A7" s="55">
        <f t="shared" si="2"/>
        <v>3</v>
      </c>
      <c r="B7" s="38" t="s">
        <v>32</v>
      </c>
      <c r="C7" s="39">
        <v>15084200</v>
      </c>
      <c r="D7" s="39">
        <v>1902100</v>
      </c>
      <c r="E7" s="39">
        <f t="shared" si="0"/>
        <v>16986300</v>
      </c>
      <c r="F7" s="67">
        <f t="shared" si="1"/>
        <v>382191.75</v>
      </c>
      <c r="G7" s="52">
        <f t="shared" si="3"/>
        <v>2.2539767845791828E-2</v>
      </c>
    </row>
    <row r="8" spans="1:7" ht="15" x14ac:dyDescent="0.2">
      <c r="A8" s="55">
        <f t="shared" si="2"/>
        <v>4</v>
      </c>
      <c r="B8" s="38" t="s">
        <v>10</v>
      </c>
      <c r="C8" s="39">
        <v>12489600</v>
      </c>
      <c r="D8" s="39">
        <v>1750200</v>
      </c>
      <c r="E8" s="39">
        <f t="shared" si="0"/>
        <v>14239800</v>
      </c>
      <c r="F8" s="67">
        <f t="shared" si="1"/>
        <v>320395.5</v>
      </c>
      <c r="G8" s="52">
        <f t="shared" si="3"/>
        <v>1.8895332483855016E-2</v>
      </c>
    </row>
    <row r="9" spans="1:7" ht="15" x14ac:dyDescent="0.2">
      <c r="A9" s="55">
        <f t="shared" si="2"/>
        <v>5</v>
      </c>
      <c r="B9" s="38" t="s">
        <v>54</v>
      </c>
      <c r="C9" s="39">
        <v>13592500</v>
      </c>
      <c r="D9" s="39"/>
      <c r="E9" s="39">
        <f t="shared" si="0"/>
        <v>13592500</v>
      </c>
      <c r="F9" s="67">
        <f t="shared" si="1"/>
        <v>305831.25</v>
      </c>
      <c r="G9" s="52">
        <f t="shared" si="3"/>
        <v>1.8036405482296052E-2</v>
      </c>
    </row>
    <row r="10" spans="1:7" ht="15" x14ac:dyDescent="0.2">
      <c r="A10" s="55">
        <f t="shared" si="2"/>
        <v>6</v>
      </c>
      <c r="B10" s="38" t="s">
        <v>13</v>
      </c>
      <c r="C10" s="39">
        <v>7704400</v>
      </c>
      <c r="D10" s="39">
        <v>193300</v>
      </c>
      <c r="E10" s="39">
        <f t="shared" si="0"/>
        <v>7897700</v>
      </c>
      <c r="F10" s="67">
        <f t="shared" si="1"/>
        <v>177698.25</v>
      </c>
      <c r="G10" s="52">
        <f t="shared" si="3"/>
        <v>1.0479758659373149E-2</v>
      </c>
    </row>
    <row r="11" spans="1:7" ht="15" x14ac:dyDescent="0.2">
      <c r="A11" s="55">
        <f t="shared" si="2"/>
        <v>7</v>
      </c>
      <c r="B11" s="38" t="s">
        <v>12</v>
      </c>
      <c r="C11" s="39">
        <v>3473400</v>
      </c>
      <c r="D11" s="39">
        <v>4272700</v>
      </c>
      <c r="E11" s="39">
        <f t="shared" si="0"/>
        <v>7746100</v>
      </c>
      <c r="F11" s="67">
        <f t="shared" si="1"/>
        <v>174287.25</v>
      </c>
      <c r="G11" s="52">
        <f t="shared" si="3"/>
        <v>1.0278594850572996E-2</v>
      </c>
    </row>
    <row r="12" spans="1:7" ht="15" x14ac:dyDescent="0.2">
      <c r="A12" s="55">
        <f t="shared" si="2"/>
        <v>8</v>
      </c>
      <c r="B12" s="38" t="s">
        <v>14</v>
      </c>
      <c r="C12" s="39">
        <v>6755700</v>
      </c>
      <c r="D12" s="39">
        <v>155800</v>
      </c>
      <c r="E12" s="39">
        <f t="shared" si="0"/>
        <v>6911500</v>
      </c>
      <c r="F12" s="67">
        <f t="shared" si="1"/>
        <v>155508.75</v>
      </c>
      <c r="G12" s="52">
        <f t="shared" si="3"/>
        <v>9.1711323517299354E-3</v>
      </c>
    </row>
    <row r="13" spans="1:7" ht="15" x14ac:dyDescent="0.2">
      <c r="A13" s="55">
        <f t="shared" si="2"/>
        <v>9</v>
      </c>
      <c r="B13" s="41" t="s">
        <v>55</v>
      </c>
      <c r="C13" s="39">
        <v>5117700</v>
      </c>
      <c r="D13" s="39">
        <v>68100</v>
      </c>
      <c r="E13" s="39">
        <f t="shared" si="0"/>
        <v>5185800</v>
      </c>
      <c r="F13" s="67">
        <f t="shared" si="1"/>
        <v>116680.5</v>
      </c>
      <c r="G13" s="52">
        <f t="shared" si="3"/>
        <v>6.8812353540622295E-3</v>
      </c>
    </row>
    <row r="14" spans="1:7" ht="15" x14ac:dyDescent="0.2">
      <c r="A14" s="55">
        <f t="shared" si="2"/>
        <v>10</v>
      </c>
      <c r="B14" s="38" t="s">
        <v>68</v>
      </c>
      <c r="C14" s="39">
        <v>4666200</v>
      </c>
      <c r="D14" s="39">
        <v>89800</v>
      </c>
      <c r="E14" s="39">
        <f t="shared" si="0"/>
        <v>4756000</v>
      </c>
      <c r="F14" s="67">
        <f t="shared" si="1"/>
        <v>107010</v>
      </c>
      <c r="G14" s="52">
        <f t="shared" si="3"/>
        <v>6.3109173789810567E-3</v>
      </c>
    </row>
    <row r="15" spans="1:7" ht="15" x14ac:dyDescent="0.2">
      <c r="A15" s="55">
        <f t="shared" si="2"/>
        <v>11</v>
      </c>
      <c r="B15" s="38" t="s">
        <v>38</v>
      </c>
      <c r="C15" s="39">
        <v>3881400</v>
      </c>
      <c r="D15" s="39">
        <v>351500</v>
      </c>
      <c r="E15" s="39">
        <f t="shared" si="0"/>
        <v>4232900</v>
      </c>
      <c r="F15" s="67">
        <f t="shared" si="1"/>
        <v>95240.25</v>
      </c>
      <c r="G15" s="52">
        <f t="shared" si="3"/>
        <v>5.6167960835763068E-3</v>
      </c>
    </row>
    <row r="16" spans="1:7" ht="15" x14ac:dyDescent="0.2">
      <c r="A16" s="55">
        <f t="shared" si="2"/>
        <v>12</v>
      </c>
      <c r="B16" s="38" t="s">
        <v>19</v>
      </c>
      <c r="C16" s="39">
        <v>3872700</v>
      </c>
      <c r="D16" s="39">
        <v>25000</v>
      </c>
      <c r="E16" s="39">
        <f t="shared" si="0"/>
        <v>3897700</v>
      </c>
      <c r="F16" s="67">
        <f t="shared" si="1"/>
        <v>87698.25</v>
      </c>
      <c r="G16" s="52">
        <f t="shared" si="3"/>
        <v>5.1720064482873142E-3</v>
      </c>
    </row>
    <row r="17" spans="1:7" ht="15" x14ac:dyDescent="0.2">
      <c r="A17" s="55">
        <f t="shared" si="2"/>
        <v>13</v>
      </c>
      <c r="B17" s="38" t="s">
        <v>48</v>
      </c>
      <c r="C17" s="39">
        <v>3849363</v>
      </c>
      <c r="D17" s="39"/>
      <c r="E17" s="39">
        <f t="shared" si="0"/>
        <v>3849363</v>
      </c>
      <c r="F17" s="67">
        <f t="shared" si="1"/>
        <v>86610.667499999996</v>
      </c>
      <c r="G17" s="52">
        <f t="shared" si="3"/>
        <v>5.1078662436304994E-3</v>
      </c>
    </row>
    <row r="18" spans="1:7" ht="15" x14ac:dyDescent="0.2">
      <c r="A18" s="55">
        <f t="shared" si="2"/>
        <v>14</v>
      </c>
      <c r="B18" s="38" t="s">
        <v>17</v>
      </c>
      <c r="C18" s="39">
        <v>3554900</v>
      </c>
      <c r="D18" s="39"/>
      <c r="E18" s="39">
        <f t="shared" si="0"/>
        <v>3554900</v>
      </c>
      <c r="F18" s="67">
        <f t="shared" si="1"/>
        <v>79985.25</v>
      </c>
      <c r="G18" s="52">
        <f t="shared" si="3"/>
        <v>4.7171320837972579E-3</v>
      </c>
    </row>
    <row r="19" spans="1:7" ht="15" x14ac:dyDescent="0.2">
      <c r="A19" s="55">
        <f t="shared" si="2"/>
        <v>15</v>
      </c>
      <c r="B19" s="41" t="s">
        <v>74</v>
      </c>
      <c r="C19" s="39">
        <v>3090000</v>
      </c>
      <c r="D19" s="39">
        <v>179000</v>
      </c>
      <c r="E19" s="39">
        <f t="shared" si="0"/>
        <v>3269000</v>
      </c>
      <c r="F19" s="67">
        <f t="shared" si="1"/>
        <v>73552.5</v>
      </c>
      <c r="G19" s="52">
        <f t="shared" si="3"/>
        <v>4.3377604945098978E-3</v>
      </c>
    </row>
    <row r="20" spans="1:7" ht="15" x14ac:dyDescent="0.2">
      <c r="A20" s="55">
        <f t="shared" si="2"/>
        <v>16</v>
      </c>
      <c r="B20" s="38" t="s">
        <v>46</v>
      </c>
      <c r="C20" s="39">
        <v>3099000</v>
      </c>
      <c r="D20" s="39"/>
      <c r="E20" s="39">
        <f t="shared" si="0"/>
        <v>3099000</v>
      </c>
      <c r="F20" s="67">
        <f t="shared" si="1"/>
        <v>69727.5</v>
      </c>
      <c r="G20" s="52">
        <f t="shared" si="3"/>
        <v>4.1121810255387503E-3</v>
      </c>
    </row>
    <row r="21" spans="1:7" ht="15" x14ac:dyDescent="0.2">
      <c r="A21" s="55">
        <f t="shared" si="2"/>
        <v>17</v>
      </c>
      <c r="B21" s="38" t="s">
        <v>24</v>
      </c>
      <c r="C21" s="39">
        <v>3001300</v>
      </c>
      <c r="D21" s="39">
        <v>18300</v>
      </c>
      <c r="E21" s="39">
        <f t="shared" si="0"/>
        <v>3019600</v>
      </c>
      <c r="F21" s="67">
        <f t="shared" si="1"/>
        <v>67941</v>
      </c>
      <c r="G21" s="52">
        <f t="shared" si="3"/>
        <v>4.0068221441486966E-3</v>
      </c>
    </row>
    <row r="22" spans="1:7" ht="15" x14ac:dyDescent="0.2">
      <c r="A22" s="55">
        <f t="shared" si="2"/>
        <v>18</v>
      </c>
      <c r="B22" s="38" t="s">
        <v>20</v>
      </c>
      <c r="C22" s="39">
        <v>2369600</v>
      </c>
      <c r="D22" s="39">
        <v>552900</v>
      </c>
      <c r="E22" s="39">
        <f t="shared" si="0"/>
        <v>2922500</v>
      </c>
      <c r="F22" s="67">
        <f t="shared" si="1"/>
        <v>65756.25</v>
      </c>
      <c r="G22" s="52">
        <f t="shared" si="3"/>
        <v>3.8779764592245876E-3</v>
      </c>
    </row>
    <row r="23" spans="1:7" ht="15" x14ac:dyDescent="0.2">
      <c r="A23" s="55">
        <f t="shared" si="2"/>
        <v>19</v>
      </c>
      <c r="B23" s="38" t="s">
        <v>41</v>
      </c>
      <c r="C23" s="39">
        <v>2618100</v>
      </c>
      <c r="D23" s="39">
        <v>69800</v>
      </c>
      <c r="E23" s="39">
        <f t="shared" si="0"/>
        <v>2687900</v>
      </c>
      <c r="F23" s="67">
        <f t="shared" si="1"/>
        <v>60477.75</v>
      </c>
      <c r="G23" s="52">
        <f t="shared" si="3"/>
        <v>3.5666767920444035E-3</v>
      </c>
    </row>
    <row r="24" spans="1:7" ht="15" x14ac:dyDescent="0.2">
      <c r="A24" s="55">
        <f t="shared" si="2"/>
        <v>20</v>
      </c>
      <c r="B24" s="38" t="s">
        <v>64</v>
      </c>
      <c r="C24" s="39">
        <v>2543400</v>
      </c>
      <c r="D24" s="39">
        <v>8100</v>
      </c>
      <c r="E24" s="39">
        <f t="shared" si="0"/>
        <v>2551500</v>
      </c>
      <c r="F24" s="67">
        <f t="shared" si="1"/>
        <v>57408.75</v>
      </c>
      <c r="G24" s="52">
        <f t="shared" si="3"/>
        <v>3.3856824416463767E-3</v>
      </c>
    </row>
    <row r="25" spans="1:7" ht="15" x14ac:dyDescent="0.2">
      <c r="A25" s="55">
        <f t="shared" si="2"/>
        <v>21</v>
      </c>
      <c r="B25" s="38" t="s">
        <v>71</v>
      </c>
      <c r="C25" s="39">
        <v>2428400</v>
      </c>
      <c r="D25" s="39">
        <v>42400</v>
      </c>
      <c r="E25" s="39">
        <f t="shared" si="0"/>
        <v>2470800</v>
      </c>
      <c r="F25" s="67">
        <f t="shared" si="1"/>
        <v>55593</v>
      </c>
      <c r="G25" s="52">
        <f t="shared" si="3"/>
        <v>3.2785985407877199E-3</v>
      </c>
    </row>
    <row r="26" spans="1:7" ht="15" x14ac:dyDescent="0.2">
      <c r="A26" s="55">
        <f t="shared" si="2"/>
        <v>22</v>
      </c>
      <c r="B26" s="38" t="s">
        <v>23</v>
      </c>
      <c r="C26" s="39">
        <v>2397300</v>
      </c>
      <c r="D26" s="39">
        <v>44800</v>
      </c>
      <c r="E26" s="39">
        <f t="shared" si="0"/>
        <v>2442100</v>
      </c>
      <c r="F26" s="67">
        <f t="shared" si="1"/>
        <v>54947.25</v>
      </c>
      <c r="G26" s="52">
        <f t="shared" si="3"/>
        <v>3.2405154186731788E-3</v>
      </c>
    </row>
    <row r="27" spans="1:7" ht="15" x14ac:dyDescent="0.2">
      <c r="A27" s="55">
        <f t="shared" si="2"/>
        <v>23</v>
      </c>
      <c r="B27" s="38" t="s">
        <v>70</v>
      </c>
      <c r="C27" s="39">
        <v>2300000</v>
      </c>
      <c r="D27" s="39">
        <v>5400</v>
      </c>
      <c r="E27" s="39">
        <f t="shared" si="0"/>
        <v>2305400</v>
      </c>
      <c r="F27" s="67">
        <f t="shared" si="1"/>
        <v>51871.5</v>
      </c>
      <c r="G27" s="52">
        <f t="shared" si="3"/>
        <v>3.0591229868593204E-3</v>
      </c>
    </row>
    <row r="28" spans="1:7" ht="15" x14ac:dyDescent="0.2">
      <c r="A28" s="55">
        <f t="shared" si="2"/>
        <v>24</v>
      </c>
      <c r="B28" s="71" t="s">
        <v>47</v>
      </c>
      <c r="C28" s="39">
        <v>2016800</v>
      </c>
      <c r="D28" s="39">
        <v>33700</v>
      </c>
      <c r="E28" s="39">
        <f t="shared" si="0"/>
        <v>2050500</v>
      </c>
      <c r="F28" s="67">
        <f t="shared" si="1"/>
        <v>46136.25</v>
      </c>
      <c r="G28" s="52">
        <f t="shared" si="3"/>
        <v>2.7208864772078757E-3</v>
      </c>
    </row>
    <row r="29" spans="1:7" ht="15" x14ac:dyDescent="0.2">
      <c r="A29" s="77">
        <f t="shared" si="2"/>
        <v>25</v>
      </c>
      <c r="B29" s="70" t="s">
        <v>75</v>
      </c>
      <c r="C29" s="68">
        <v>1974400</v>
      </c>
      <c r="D29" s="68">
        <v>0</v>
      </c>
      <c r="E29" s="68">
        <f t="shared" si="0"/>
        <v>1974400</v>
      </c>
      <c r="F29" s="78">
        <f t="shared" si="1"/>
        <v>44424</v>
      </c>
      <c r="G29" s="52">
        <f t="shared" si="3"/>
        <v>2.6199064913919679E-3</v>
      </c>
    </row>
    <row r="30" spans="1:7" ht="15.75" thickBot="1" x14ac:dyDescent="0.25">
      <c r="A30" s="80"/>
      <c r="B30" s="79"/>
      <c r="C30" s="54">
        <f>SUM(C5:C29)</f>
        <v>176184763</v>
      </c>
      <c r="D30" s="54">
        <f>SUM(D5:D29)</f>
        <v>9793800</v>
      </c>
      <c r="E30" s="54">
        <f>SUM(E5:E29)</f>
        <v>185978563</v>
      </c>
      <c r="F30" s="36">
        <f t="shared" si="1"/>
        <v>4184517.6675</v>
      </c>
      <c r="G30" s="83">
        <f>F30/C34</f>
        <v>0.24678203224445402</v>
      </c>
    </row>
    <row r="31" spans="1:7" ht="15.75" thickTop="1" x14ac:dyDescent="0.2">
      <c r="B31" s="75" t="s">
        <v>77</v>
      </c>
      <c r="C31" s="39"/>
      <c r="D31" s="39"/>
      <c r="E31" s="41"/>
      <c r="F31" s="41"/>
      <c r="G31" s="52"/>
    </row>
    <row r="32" spans="1:7" ht="15" x14ac:dyDescent="0.2">
      <c r="A32" s="41"/>
      <c r="B32" s="75" t="s">
        <v>78</v>
      </c>
      <c r="C32" s="41"/>
      <c r="D32" s="39"/>
      <c r="E32" s="41"/>
      <c r="F32" s="41"/>
      <c r="G32" s="52"/>
    </row>
    <row r="33" spans="1:7" ht="15" x14ac:dyDescent="0.2">
      <c r="A33" s="41"/>
      <c r="B33" s="75" t="s">
        <v>79</v>
      </c>
      <c r="C33" s="41"/>
      <c r="D33" s="39"/>
      <c r="E33" s="41"/>
      <c r="F33" s="41"/>
      <c r="G33" s="82"/>
    </row>
    <row r="34" spans="1:7" ht="15" x14ac:dyDescent="0.2">
      <c r="A34" s="41"/>
      <c r="B34" s="75" t="s">
        <v>76</v>
      </c>
      <c r="C34" s="76">
        <v>16956330.3675</v>
      </c>
      <c r="G34" s="81"/>
    </row>
    <row r="36" spans="1:7" x14ac:dyDescent="0.2">
      <c r="B36" s="74"/>
      <c r="C36" s="73"/>
    </row>
  </sheetData>
  <sortState ref="A4:G33">
    <sortCondition descending="1" ref="F4"/>
  </sortState>
  <pageMargins left="0.25" right="0.25" top="0.75" bottom="0.75" header="0.3" footer="0.3"/>
  <pageSetup orientation="landscape" r:id="rId1"/>
  <headerFooter differentFirst="1">
    <firstHeader>&amp;C&amp;"Arial,Bold"&amp;20Largest Taxpayers 2018-19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B35" sqref="B35"/>
    </sheetView>
  </sheetViews>
  <sheetFormatPr defaultRowHeight="12.75" x14ac:dyDescent="0.2"/>
  <cols>
    <col min="1" max="1" width="3.85546875" bestFit="1" customWidth="1"/>
    <col min="2" max="2" width="73.28515625" customWidth="1"/>
    <col min="3" max="3" width="14.7109375" customWidth="1"/>
    <col min="4" max="4" width="12.7109375" bestFit="1" customWidth="1"/>
    <col min="5" max="5" width="14.140625" bestFit="1" customWidth="1"/>
    <col min="6" max="6" width="14.28515625" bestFit="1" customWidth="1"/>
    <col min="7" max="7" width="9" bestFit="1" customWidth="1"/>
    <col min="9" max="9" width="11.42578125" bestFit="1" customWidth="1"/>
  </cols>
  <sheetData>
    <row r="1" spans="1:15" ht="20.25" x14ac:dyDescent="0.3">
      <c r="A1" s="64"/>
      <c r="B1" s="66"/>
      <c r="C1" s="66" t="s">
        <v>73</v>
      </c>
      <c r="D1" s="65"/>
      <c r="E1" s="64"/>
      <c r="F1" s="64"/>
      <c r="G1" s="64"/>
    </row>
    <row r="2" spans="1:15" x14ac:dyDescent="0.2">
      <c r="A2" s="50"/>
      <c r="B2" s="50"/>
      <c r="C2" s="50"/>
      <c r="D2" s="51"/>
      <c r="E2" s="50"/>
      <c r="F2" s="50"/>
      <c r="G2" s="63"/>
    </row>
    <row r="3" spans="1:15" ht="15.75" x14ac:dyDescent="0.25">
      <c r="A3" s="60"/>
      <c r="B3" s="62"/>
      <c r="C3" s="58" t="s">
        <v>0</v>
      </c>
      <c r="D3" s="59" t="s">
        <v>1</v>
      </c>
      <c r="E3" s="58" t="s">
        <v>5</v>
      </c>
      <c r="F3" s="58"/>
      <c r="G3" s="61"/>
    </row>
    <row r="4" spans="1:15" ht="15.75" x14ac:dyDescent="0.25">
      <c r="A4" s="60"/>
      <c r="B4" s="60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</row>
    <row r="5" spans="1:15" ht="15.75" thickBot="1" x14ac:dyDescent="0.25">
      <c r="A5" s="55">
        <v>1</v>
      </c>
      <c r="B5" s="38" t="s">
        <v>8</v>
      </c>
      <c r="C5" s="39">
        <v>45969900</v>
      </c>
      <c r="D5" s="39"/>
      <c r="E5" s="39">
        <f t="shared" ref="E5:E29" si="0">D5+C5</f>
        <v>45969900</v>
      </c>
      <c r="F5" s="67">
        <f t="shared" ref="F5:F29" si="1">E5*0.0225</f>
        <v>1034322.75</v>
      </c>
      <c r="G5" s="52">
        <f>F5/16922057</f>
        <v>6.1122755348241645E-2</v>
      </c>
      <c r="I5" s="84"/>
      <c r="J5" s="38"/>
    </row>
    <row r="6" spans="1:15" ht="16.5" thickTop="1" thickBot="1" x14ac:dyDescent="0.25">
      <c r="A6" s="55">
        <f t="shared" ref="A6:A29" si="2">A5+1</f>
        <v>2</v>
      </c>
      <c r="B6" s="38" t="s">
        <v>9</v>
      </c>
      <c r="C6" s="39">
        <v>18892200</v>
      </c>
      <c r="D6" s="39">
        <v>30900</v>
      </c>
      <c r="E6" s="39">
        <f t="shared" si="0"/>
        <v>18923100</v>
      </c>
      <c r="F6" s="67">
        <f t="shared" si="1"/>
        <v>425769.75</v>
      </c>
      <c r="G6" s="52">
        <f t="shared" ref="G6:G29" si="3">F6/16922057</f>
        <v>2.5160637976813338E-2</v>
      </c>
      <c r="I6" s="84"/>
      <c r="J6" s="38"/>
      <c r="M6" s="69"/>
      <c r="N6" s="69"/>
      <c r="O6" s="69"/>
    </row>
    <row r="7" spans="1:15" ht="15.75" thickTop="1" x14ac:dyDescent="0.2">
      <c r="A7" s="55">
        <f t="shared" si="2"/>
        <v>3</v>
      </c>
      <c r="B7" s="38" t="s">
        <v>32</v>
      </c>
      <c r="C7" s="39">
        <v>15030400</v>
      </c>
      <c r="D7" s="39">
        <v>1761000</v>
      </c>
      <c r="E7" s="39">
        <f t="shared" si="0"/>
        <v>16791400</v>
      </c>
      <c r="F7" s="67">
        <f t="shared" si="1"/>
        <v>377806.5</v>
      </c>
      <c r="G7" s="52">
        <f t="shared" si="3"/>
        <v>2.2326275109462165E-2</v>
      </c>
      <c r="I7" s="84"/>
      <c r="J7" s="38"/>
    </row>
    <row r="8" spans="1:15" ht="15" x14ac:dyDescent="0.2">
      <c r="A8" s="55">
        <f t="shared" si="2"/>
        <v>4</v>
      </c>
      <c r="B8" s="38" t="s">
        <v>10</v>
      </c>
      <c r="C8" s="39">
        <v>12489600</v>
      </c>
      <c r="D8" s="39">
        <v>1773500</v>
      </c>
      <c r="E8" s="39">
        <f t="shared" si="0"/>
        <v>14263100</v>
      </c>
      <c r="F8" s="67">
        <f t="shared" si="1"/>
        <v>320919.75</v>
      </c>
      <c r="G8" s="52">
        <f t="shared" si="3"/>
        <v>1.896458273364757E-2</v>
      </c>
      <c r="I8" s="84"/>
      <c r="J8" s="38"/>
    </row>
    <row r="9" spans="1:15" ht="15" x14ac:dyDescent="0.2">
      <c r="A9" s="55">
        <f t="shared" si="2"/>
        <v>5</v>
      </c>
      <c r="B9" s="38" t="s">
        <v>54</v>
      </c>
      <c r="C9" s="39">
        <v>13592500</v>
      </c>
      <c r="D9" s="39"/>
      <c r="E9" s="39">
        <f t="shared" si="0"/>
        <v>13592500</v>
      </c>
      <c r="F9" s="67">
        <f t="shared" si="1"/>
        <v>305831.25</v>
      </c>
      <c r="G9" s="52">
        <f t="shared" si="3"/>
        <v>1.807293581389071E-2</v>
      </c>
      <c r="I9" s="84"/>
      <c r="J9" s="38"/>
    </row>
    <row r="10" spans="1:15" ht="15" x14ac:dyDescent="0.2">
      <c r="A10" s="55">
        <f t="shared" si="2"/>
        <v>6</v>
      </c>
      <c r="B10" s="38" t="s">
        <v>13</v>
      </c>
      <c r="C10" s="39">
        <v>7704400</v>
      </c>
      <c r="D10" s="39">
        <v>939100</v>
      </c>
      <c r="E10" s="39">
        <f t="shared" si="0"/>
        <v>8643500</v>
      </c>
      <c r="F10" s="67">
        <f t="shared" si="1"/>
        <v>194478.75</v>
      </c>
      <c r="G10" s="52">
        <f t="shared" si="3"/>
        <v>1.1492618775601572E-2</v>
      </c>
      <c r="I10" s="84"/>
      <c r="J10" s="38"/>
    </row>
    <row r="11" spans="1:15" ht="15" x14ac:dyDescent="0.2">
      <c r="A11" s="55">
        <f t="shared" si="2"/>
        <v>7</v>
      </c>
      <c r="B11" s="38" t="s">
        <v>12</v>
      </c>
      <c r="C11" s="39">
        <v>3473400</v>
      </c>
      <c r="D11" s="39">
        <v>4275600</v>
      </c>
      <c r="E11" s="39">
        <f t="shared" si="0"/>
        <v>7749000</v>
      </c>
      <c r="F11" s="67">
        <f t="shared" si="1"/>
        <v>174352.5</v>
      </c>
      <c r="G11" s="52">
        <f t="shared" si="3"/>
        <v>1.030326868654325E-2</v>
      </c>
      <c r="I11" s="84"/>
      <c r="J11" s="38"/>
    </row>
    <row r="12" spans="1:15" ht="15" x14ac:dyDescent="0.2">
      <c r="A12" s="55">
        <f t="shared" si="2"/>
        <v>8</v>
      </c>
      <c r="B12" s="38" t="s">
        <v>14</v>
      </c>
      <c r="C12" s="39">
        <v>6755700</v>
      </c>
      <c r="D12" s="39">
        <v>191000</v>
      </c>
      <c r="E12" s="39">
        <f t="shared" si="0"/>
        <v>6946700</v>
      </c>
      <c r="F12" s="67">
        <f t="shared" si="1"/>
        <v>156300.75</v>
      </c>
      <c r="G12" s="52">
        <f t="shared" si="3"/>
        <v>9.2365100767595812E-3</v>
      </c>
      <c r="I12" s="84"/>
      <c r="J12" s="38"/>
    </row>
    <row r="13" spans="1:15" ht="15" x14ac:dyDescent="0.2">
      <c r="A13" s="55">
        <f t="shared" si="2"/>
        <v>9</v>
      </c>
      <c r="B13" s="41" t="s">
        <v>55</v>
      </c>
      <c r="C13" s="39">
        <v>5117700</v>
      </c>
      <c r="D13" s="39">
        <v>242500</v>
      </c>
      <c r="E13" s="39">
        <f t="shared" si="0"/>
        <v>5360200</v>
      </c>
      <c r="F13" s="67">
        <f t="shared" si="1"/>
        <v>120604.5</v>
      </c>
      <c r="G13" s="52">
        <f t="shared" si="3"/>
        <v>7.1270590803470283E-3</v>
      </c>
      <c r="I13" s="84"/>
      <c r="J13" s="38"/>
    </row>
    <row r="14" spans="1:15" ht="15" x14ac:dyDescent="0.2">
      <c r="A14" s="55">
        <f t="shared" si="2"/>
        <v>10</v>
      </c>
      <c r="B14" s="38" t="s">
        <v>68</v>
      </c>
      <c r="C14" s="39">
        <v>4666200</v>
      </c>
      <c r="D14" s="39">
        <v>88400</v>
      </c>
      <c r="E14" s="39">
        <f t="shared" si="0"/>
        <v>4754600</v>
      </c>
      <c r="F14" s="67">
        <f t="shared" si="1"/>
        <v>106978.5</v>
      </c>
      <c r="G14" s="52">
        <f t="shared" si="3"/>
        <v>6.3218378238532116E-3</v>
      </c>
      <c r="I14" s="84"/>
      <c r="J14" s="41"/>
    </row>
    <row r="15" spans="1:15" ht="15" x14ac:dyDescent="0.2">
      <c r="A15" s="55">
        <f t="shared" si="2"/>
        <v>11</v>
      </c>
      <c r="B15" s="38" t="s">
        <v>38</v>
      </c>
      <c r="C15" s="39">
        <v>3881400</v>
      </c>
      <c r="D15" s="39">
        <v>351500</v>
      </c>
      <c r="E15" s="39">
        <f t="shared" si="0"/>
        <v>4232900</v>
      </c>
      <c r="F15" s="67">
        <f t="shared" si="1"/>
        <v>95240.25</v>
      </c>
      <c r="G15" s="52">
        <f t="shared" si="3"/>
        <v>5.6281721542481506E-3</v>
      </c>
      <c r="I15" s="84"/>
      <c r="J15" s="38"/>
    </row>
    <row r="16" spans="1:15" ht="15" x14ac:dyDescent="0.2">
      <c r="A16" s="55">
        <f t="shared" si="2"/>
        <v>12</v>
      </c>
      <c r="B16" s="38" t="s">
        <v>19</v>
      </c>
      <c r="C16" s="39">
        <v>3872700</v>
      </c>
      <c r="D16" s="39">
        <v>22100</v>
      </c>
      <c r="E16" s="39">
        <f t="shared" si="0"/>
        <v>3894800</v>
      </c>
      <c r="F16" s="67">
        <f t="shared" si="1"/>
        <v>87633</v>
      </c>
      <c r="G16" s="52">
        <f t="shared" si="3"/>
        <v>5.1786257427214669E-3</v>
      </c>
      <c r="I16" s="84"/>
      <c r="J16" s="41"/>
    </row>
    <row r="17" spans="1:10" ht="15" x14ac:dyDescent="0.2">
      <c r="A17" s="55">
        <f t="shared" si="2"/>
        <v>13</v>
      </c>
      <c r="B17" s="38" t="s">
        <v>48</v>
      </c>
      <c r="C17" s="39">
        <v>3594400</v>
      </c>
      <c r="D17" s="39"/>
      <c r="E17" s="39">
        <f t="shared" si="0"/>
        <v>3594400</v>
      </c>
      <c r="F17" s="67">
        <f t="shared" si="1"/>
        <v>80874</v>
      </c>
      <c r="G17" s="52">
        <f t="shared" si="3"/>
        <v>4.7792062158873473E-3</v>
      </c>
      <c r="I17" s="84"/>
      <c r="J17" s="38"/>
    </row>
    <row r="18" spans="1:10" ht="15" x14ac:dyDescent="0.2">
      <c r="A18" s="55">
        <f t="shared" si="2"/>
        <v>14</v>
      </c>
      <c r="B18" s="38" t="s">
        <v>70</v>
      </c>
      <c r="C18" s="39">
        <v>3569000</v>
      </c>
      <c r="D18" s="39">
        <v>2200</v>
      </c>
      <c r="E18" s="39">
        <f t="shared" si="0"/>
        <v>3571200</v>
      </c>
      <c r="F18" s="67">
        <f t="shared" si="1"/>
        <v>80352</v>
      </c>
      <c r="G18" s="52">
        <f t="shared" si="3"/>
        <v>4.7483589022303853E-3</v>
      </c>
      <c r="I18" s="84"/>
      <c r="J18" s="38"/>
    </row>
    <row r="19" spans="1:10" ht="15" x14ac:dyDescent="0.2">
      <c r="A19" s="55">
        <f t="shared" si="2"/>
        <v>15</v>
      </c>
      <c r="B19" s="41" t="s">
        <v>69</v>
      </c>
      <c r="C19" s="39">
        <v>3090000</v>
      </c>
      <c r="D19" s="39">
        <v>441400</v>
      </c>
      <c r="E19" s="39">
        <f t="shared" si="0"/>
        <v>3531400</v>
      </c>
      <c r="F19" s="67">
        <f t="shared" si="1"/>
        <v>79456.5</v>
      </c>
      <c r="G19" s="52">
        <f t="shared" si="3"/>
        <v>4.6954398038016303E-3</v>
      </c>
      <c r="I19" s="84"/>
      <c r="J19" s="38"/>
    </row>
    <row r="20" spans="1:10" ht="15" x14ac:dyDescent="0.2">
      <c r="A20" s="55">
        <f t="shared" si="2"/>
        <v>16</v>
      </c>
      <c r="B20" s="38" t="s">
        <v>17</v>
      </c>
      <c r="C20" s="39">
        <v>3376900</v>
      </c>
      <c r="D20" s="39"/>
      <c r="E20" s="39">
        <f t="shared" si="0"/>
        <v>3376900</v>
      </c>
      <c r="F20" s="67">
        <f t="shared" si="1"/>
        <v>75980.25</v>
      </c>
      <c r="G20" s="52">
        <f t="shared" si="3"/>
        <v>4.4900126503533231E-3</v>
      </c>
      <c r="I20" s="84"/>
      <c r="J20" s="38"/>
    </row>
    <row r="21" spans="1:10" ht="15" x14ac:dyDescent="0.2">
      <c r="A21" s="55">
        <f t="shared" si="2"/>
        <v>17</v>
      </c>
      <c r="B21" s="38" t="s">
        <v>46</v>
      </c>
      <c r="C21" s="39">
        <v>3099000</v>
      </c>
      <c r="D21" s="39"/>
      <c r="E21" s="39">
        <f t="shared" si="0"/>
        <v>3099000</v>
      </c>
      <c r="F21" s="67">
        <f t="shared" si="1"/>
        <v>69727.5</v>
      </c>
      <c r="G21" s="52">
        <f t="shared" si="3"/>
        <v>4.1205096992641028E-3</v>
      </c>
      <c r="I21" s="84"/>
      <c r="J21" s="38"/>
    </row>
    <row r="22" spans="1:10" ht="15" x14ac:dyDescent="0.2">
      <c r="A22" s="55">
        <f t="shared" si="2"/>
        <v>18</v>
      </c>
      <c r="B22" s="38" t="s">
        <v>24</v>
      </c>
      <c r="C22" s="39">
        <v>3001300</v>
      </c>
      <c r="D22" s="39">
        <v>18200</v>
      </c>
      <c r="E22" s="39">
        <f t="shared" si="0"/>
        <v>3019500</v>
      </c>
      <c r="F22" s="67">
        <f t="shared" si="1"/>
        <v>67938.75</v>
      </c>
      <c r="G22" s="52">
        <f t="shared" si="3"/>
        <v>4.0148044649654588E-3</v>
      </c>
      <c r="I22" s="84"/>
      <c r="J22" s="38"/>
    </row>
    <row r="23" spans="1:10" ht="15" x14ac:dyDescent="0.2">
      <c r="A23" s="55">
        <f t="shared" si="2"/>
        <v>19</v>
      </c>
      <c r="B23" s="38" t="s">
        <v>20</v>
      </c>
      <c r="C23" s="39">
        <v>2369600</v>
      </c>
      <c r="D23" s="39">
        <v>552900</v>
      </c>
      <c r="E23" s="39">
        <f t="shared" si="0"/>
        <v>2922500</v>
      </c>
      <c r="F23" s="67">
        <f t="shared" si="1"/>
        <v>65756.25</v>
      </c>
      <c r="G23" s="52">
        <f t="shared" si="3"/>
        <v>3.8858307828652273E-3</v>
      </c>
      <c r="I23" s="84"/>
      <c r="J23" s="38"/>
    </row>
    <row r="24" spans="1:10" ht="15" x14ac:dyDescent="0.2">
      <c r="A24" s="55">
        <f t="shared" si="2"/>
        <v>20</v>
      </c>
      <c r="B24" s="38" t="s">
        <v>28</v>
      </c>
      <c r="C24" s="39">
        <v>2688500</v>
      </c>
      <c r="D24" s="39">
        <v>8200</v>
      </c>
      <c r="E24" s="39">
        <f t="shared" si="0"/>
        <v>2696700</v>
      </c>
      <c r="F24" s="67">
        <f t="shared" si="1"/>
        <v>60675.75</v>
      </c>
      <c r="G24" s="52">
        <f t="shared" si="3"/>
        <v>3.5856013249453067E-3</v>
      </c>
      <c r="I24" s="84"/>
      <c r="J24" s="38"/>
    </row>
    <row r="25" spans="1:10" ht="15" x14ac:dyDescent="0.2">
      <c r="A25" s="55">
        <f t="shared" si="2"/>
        <v>21</v>
      </c>
      <c r="B25" s="38" t="s">
        <v>41</v>
      </c>
      <c r="C25" s="39">
        <v>2618100</v>
      </c>
      <c r="D25" s="39">
        <v>69800</v>
      </c>
      <c r="E25" s="39">
        <f t="shared" si="0"/>
        <v>2687900</v>
      </c>
      <c r="F25" s="67">
        <f t="shared" si="1"/>
        <v>60477.75</v>
      </c>
      <c r="G25" s="52">
        <f t="shared" si="3"/>
        <v>3.5739006197650792E-3</v>
      </c>
      <c r="I25" s="84"/>
      <c r="J25" s="38"/>
    </row>
    <row r="26" spans="1:10" ht="15" x14ac:dyDescent="0.2">
      <c r="A26" s="55">
        <f t="shared" si="2"/>
        <v>22</v>
      </c>
      <c r="B26" s="38" t="s">
        <v>71</v>
      </c>
      <c r="C26" s="39">
        <v>2381200</v>
      </c>
      <c r="D26" s="39">
        <v>268700</v>
      </c>
      <c r="E26" s="39">
        <f t="shared" si="0"/>
        <v>2649900</v>
      </c>
      <c r="F26" s="67">
        <f t="shared" si="1"/>
        <v>59622.75</v>
      </c>
      <c r="G26" s="52">
        <f t="shared" si="3"/>
        <v>3.5233748473959166E-3</v>
      </c>
      <c r="I26" s="84"/>
      <c r="J26" s="38"/>
    </row>
    <row r="27" spans="1:10" ht="15" x14ac:dyDescent="0.2">
      <c r="A27" s="55">
        <f t="shared" si="2"/>
        <v>23</v>
      </c>
      <c r="B27" s="38" t="s">
        <v>64</v>
      </c>
      <c r="C27" s="39">
        <v>2543400</v>
      </c>
      <c r="D27" s="39">
        <v>10800</v>
      </c>
      <c r="E27" s="39">
        <f t="shared" si="0"/>
        <v>2554200</v>
      </c>
      <c r="F27" s="67">
        <f t="shared" si="1"/>
        <v>57469.5</v>
      </c>
      <c r="G27" s="52">
        <f t="shared" si="3"/>
        <v>3.3961296785609456E-3</v>
      </c>
      <c r="I27" s="84"/>
      <c r="J27" s="38"/>
    </row>
    <row r="28" spans="1:10" ht="15" x14ac:dyDescent="0.2">
      <c r="A28" s="55">
        <f t="shared" si="2"/>
        <v>24</v>
      </c>
      <c r="B28" s="38" t="s">
        <v>23</v>
      </c>
      <c r="C28" s="39">
        <v>2397300</v>
      </c>
      <c r="D28" s="39">
        <v>44800</v>
      </c>
      <c r="E28" s="39">
        <f t="shared" si="0"/>
        <v>2442100</v>
      </c>
      <c r="F28" s="67">
        <f t="shared" si="1"/>
        <v>54947.25</v>
      </c>
      <c r="G28" s="52">
        <f t="shared" si="3"/>
        <v>3.2470786500719152E-3</v>
      </c>
      <c r="I28" s="84"/>
      <c r="J28" s="38"/>
    </row>
    <row r="29" spans="1:10" ht="15" x14ac:dyDescent="0.2">
      <c r="A29" s="55">
        <f t="shared" si="2"/>
        <v>25</v>
      </c>
      <c r="B29" s="38" t="s">
        <v>47</v>
      </c>
      <c r="C29" s="39">
        <v>2016800</v>
      </c>
      <c r="D29" s="39">
        <v>290600</v>
      </c>
      <c r="E29" s="39">
        <f t="shared" si="0"/>
        <v>2307400</v>
      </c>
      <c r="F29" s="67">
        <f t="shared" si="1"/>
        <v>51916.5</v>
      </c>
      <c r="G29" s="52">
        <f t="shared" si="3"/>
        <v>3.0679780832791191E-3</v>
      </c>
      <c r="I29" s="84"/>
      <c r="J29" s="38"/>
    </row>
    <row r="30" spans="1:10" ht="15.75" thickBot="1" x14ac:dyDescent="0.25">
      <c r="A30" s="55"/>
      <c r="B30" s="38"/>
      <c r="C30" s="54">
        <f>SUM(C5:C29)</f>
        <v>178191600</v>
      </c>
      <c r="D30" s="54">
        <f>SUM(D5:D29)</f>
        <v>11383200</v>
      </c>
      <c r="E30" s="54">
        <f>SUM(E5:E29)</f>
        <v>189574800</v>
      </c>
      <c r="F30" s="54">
        <f>SUM(F5:F29)</f>
        <v>4265433</v>
      </c>
      <c r="G30" s="86">
        <f>SUM(G5:G29)</f>
        <v>0.2520635050455155</v>
      </c>
      <c r="I30" s="84"/>
    </row>
    <row r="31" spans="1:10" ht="13.5" thickTop="1" x14ac:dyDescent="0.2">
      <c r="A31" s="50"/>
      <c r="B31" s="49" t="s">
        <v>80</v>
      </c>
      <c r="C31" s="51"/>
      <c r="D31" s="51"/>
      <c r="E31" s="50"/>
      <c r="F31" s="50"/>
      <c r="G31" s="50"/>
    </row>
    <row r="32" spans="1:10" x14ac:dyDescent="0.2">
      <c r="A32" s="46"/>
      <c r="B32" s="49" t="s">
        <v>81</v>
      </c>
      <c r="C32" s="47"/>
      <c r="D32" s="47"/>
      <c r="E32" s="46"/>
      <c r="F32" s="46"/>
      <c r="G32" s="46"/>
    </row>
    <row r="33" spans="1:7" x14ac:dyDescent="0.2">
      <c r="A33" s="46"/>
      <c r="B33" s="49" t="s">
        <v>82</v>
      </c>
      <c r="C33" s="46"/>
      <c r="D33" s="47"/>
      <c r="E33" s="46"/>
      <c r="F33" s="46"/>
      <c r="G33" s="45"/>
    </row>
    <row r="34" spans="1:7" x14ac:dyDescent="0.2">
      <c r="A34" s="46"/>
      <c r="B34" s="48" t="s">
        <v>83</v>
      </c>
      <c r="C34" s="46"/>
      <c r="D34" s="47"/>
      <c r="E34" s="46"/>
      <c r="F34" s="46"/>
      <c r="G34" s="45"/>
    </row>
  </sheetData>
  <sortState ref="A5:J29">
    <sortCondition descending="1" ref="E5:E2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34" sqref="B34"/>
    </sheetView>
  </sheetViews>
  <sheetFormatPr defaultRowHeight="12.75" x14ac:dyDescent="0.2"/>
  <cols>
    <col min="1" max="1" width="3.85546875" bestFit="1" customWidth="1"/>
    <col min="2" max="2" width="73.28515625" customWidth="1"/>
    <col min="3" max="3" width="14.7109375" customWidth="1"/>
    <col min="4" max="4" width="12.7109375" bestFit="1" customWidth="1"/>
    <col min="5" max="5" width="14.140625" bestFit="1" customWidth="1"/>
    <col min="6" max="6" width="14.28515625" bestFit="1" customWidth="1"/>
    <col min="7" max="7" width="9" bestFit="1" customWidth="1"/>
    <col min="9" max="9" width="11.42578125" bestFit="1" customWidth="1"/>
  </cols>
  <sheetData>
    <row r="1" spans="1:10" ht="20.25" x14ac:dyDescent="0.3">
      <c r="A1" s="64"/>
      <c r="B1" s="66"/>
      <c r="C1" s="66" t="s">
        <v>67</v>
      </c>
      <c r="D1" s="65"/>
      <c r="E1" s="64"/>
      <c r="F1" s="64"/>
      <c r="G1" s="64"/>
    </row>
    <row r="2" spans="1:10" x14ac:dyDescent="0.2">
      <c r="A2" s="50"/>
      <c r="B2" s="50"/>
      <c r="C2" s="50"/>
      <c r="D2" s="51"/>
      <c r="E2" s="50"/>
      <c r="F2" s="50"/>
      <c r="G2" s="63"/>
    </row>
    <row r="3" spans="1:10" ht="15.75" x14ac:dyDescent="0.25">
      <c r="A3" s="60"/>
      <c r="B3" s="62"/>
      <c r="C3" s="58" t="s">
        <v>0</v>
      </c>
      <c r="D3" s="59" t="s">
        <v>1</v>
      </c>
      <c r="E3" s="58" t="s">
        <v>5</v>
      </c>
      <c r="F3" s="58"/>
      <c r="G3" s="61"/>
    </row>
    <row r="4" spans="1:10" ht="15.75" x14ac:dyDescent="0.25">
      <c r="A4" s="60"/>
      <c r="B4" s="60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</row>
    <row r="5" spans="1:10" ht="15" x14ac:dyDescent="0.2">
      <c r="A5" s="55">
        <v>1</v>
      </c>
      <c r="B5" s="38" t="s">
        <v>8</v>
      </c>
      <c r="C5" s="39">
        <v>46166000</v>
      </c>
      <c r="D5" s="39"/>
      <c r="E5" s="39">
        <f t="shared" ref="E5:E29" si="0">D5+C5</f>
        <v>46166000</v>
      </c>
      <c r="F5" s="67">
        <f t="shared" ref="F5:F29" si="1">E5*0.02152</f>
        <v>993492.32000000007</v>
      </c>
      <c r="G5" s="52">
        <f>F5/16362653</f>
        <v>6.0717068314044186E-2</v>
      </c>
      <c r="I5" s="84"/>
      <c r="J5" s="38"/>
    </row>
    <row r="6" spans="1:10" ht="15" x14ac:dyDescent="0.2">
      <c r="A6" s="55">
        <f>A5+1</f>
        <v>2</v>
      </c>
      <c r="B6" s="38" t="s">
        <v>9</v>
      </c>
      <c r="C6" s="39">
        <v>18892200</v>
      </c>
      <c r="D6" s="39">
        <v>20200</v>
      </c>
      <c r="E6" s="39">
        <f t="shared" si="0"/>
        <v>18912400</v>
      </c>
      <c r="F6" s="67">
        <f t="shared" si="1"/>
        <v>406994.848</v>
      </c>
      <c r="G6" s="52">
        <f t="shared" ref="G6:G29" si="2">F6/16362653</f>
        <v>2.4873402131060287E-2</v>
      </c>
      <c r="I6" s="84"/>
      <c r="J6" s="38"/>
    </row>
    <row r="7" spans="1:10" ht="15" x14ac:dyDescent="0.2">
      <c r="A7" s="55">
        <f t="shared" ref="A7:A29" si="3">A6+1</f>
        <v>3</v>
      </c>
      <c r="B7" s="38" t="s">
        <v>32</v>
      </c>
      <c r="C7" s="39">
        <v>15030400</v>
      </c>
      <c r="D7" s="39">
        <v>1996400</v>
      </c>
      <c r="E7" s="39">
        <f t="shared" si="0"/>
        <v>17026800</v>
      </c>
      <c r="F7" s="67">
        <f t="shared" si="1"/>
        <v>366416.73600000003</v>
      </c>
      <c r="G7" s="52">
        <f t="shared" si="2"/>
        <v>2.2393479590381831E-2</v>
      </c>
      <c r="I7" s="84"/>
      <c r="J7" s="38"/>
    </row>
    <row r="8" spans="1:10" ht="15" x14ac:dyDescent="0.2">
      <c r="A8" s="55">
        <f t="shared" si="3"/>
        <v>4</v>
      </c>
      <c r="B8" s="38" t="s">
        <v>10</v>
      </c>
      <c r="C8" s="39">
        <v>12489600</v>
      </c>
      <c r="D8" s="39">
        <v>2033700</v>
      </c>
      <c r="E8" s="39">
        <f t="shared" si="0"/>
        <v>14523300</v>
      </c>
      <c r="F8" s="67">
        <f t="shared" si="1"/>
        <v>312541.41600000003</v>
      </c>
      <c r="G8" s="52">
        <f t="shared" si="2"/>
        <v>1.9100901058037474E-2</v>
      </c>
      <c r="I8" s="84"/>
      <c r="J8" s="38"/>
    </row>
    <row r="9" spans="1:10" ht="15" x14ac:dyDescent="0.2">
      <c r="A9" s="55">
        <f t="shared" si="3"/>
        <v>5</v>
      </c>
      <c r="B9" s="38" t="s">
        <v>54</v>
      </c>
      <c r="C9" s="39">
        <v>13382200</v>
      </c>
      <c r="D9" s="39"/>
      <c r="E9" s="39">
        <f t="shared" si="0"/>
        <v>13382200</v>
      </c>
      <c r="F9" s="67">
        <f t="shared" si="1"/>
        <v>287984.94400000002</v>
      </c>
      <c r="G9" s="52">
        <f t="shared" si="2"/>
        <v>1.7600137581601224E-2</v>
      </c>
      <c r="I9" s="84"/>
      <c r="J9" s="38"/>
    </row>
    <row r="10" spans="1:10" ht="15" x14ac:dyDescent="0.2">
      <c r="A10" s="55">
        <f t="shared" si="3"/>
        <v>6</v>
      </c>
      <c r="B10" s="38" t="s">
        <v>13</v>
      </c>
      <c r="C10" s="39">
        <v>7704400</v>
      </c>
      <c r="D10" s="39">
        <v>970800</v>
      </c>
      <c r="E10" s="39">
        <f t="shared" si="0"/>
        <v>8675200</v>
      </c>
      <c r="F10" s="67">
        <f t="shared" si="1"/>
        <v>186690.304</v>
      </c>
      <c r="G10" s="52">
        <f t="shared" si="2"/>
        <v>1.1409537560932204E-2</v>
      </c>
      <c r="I10" s="84"/>
      <c r="J10" s="38"/>
    </row>
    <row r="11" spans="1:10" ht="15" x14ac:dyDescent="0.2">
      <c r="A11" s="55">
        <f t="shared" si="3"/>
        <v>7</v>
      </c>
      <c r="B11" s="38" t="s">
        <v>12</v>
      </c>
      <c r="C11" s="39">
        <v>3453400</v>
      </c>
      <c r="D11" s="39">
        <v>4275600</v>
      </c>
      <c r="E11" s="39">
        <f t="shared" si="0"/>
        <v>7729000</v>
      </c>
      <c r="F11" s="67">
        <f t="shared" si="1"/>
        <v>166328.08000000002</v>
      </c>
      <c r="G11" s="52">
        <f t="shared" si="2"/>
        <v>1.0165104644094085E-2</v>
      </c>
      <c r="I11" s="84"/>
      <c r="J11" s="38"/>
    </row>
    <row r="12" spans="1:10" ht="15" x14ac:dyDescent="0.2">
      <c r="A12" s="55">
        <f t="shared" si="3"/>
        <v>8</v>
      </c>
      <c r="B12" s="38" t="s">
        <v>14</v>
      </c>
      <c r="C12" s="39">
        <v>6755700</v>
      </c>
      <c r="D12" s="39">
        <v>156300</v>
      </c>
      <c r="E12" s="39">
        <f t="shared" si="0"/>
        <v>6912000</v>
      </c>
      <c r="F12" s="67">
        <f t="shared" si="1"/>
        <v>148746.24000000002</v>
      </c>
      <c r="G12" s="52">
        <f t="shared" si="2"/>
        <v>9.0905942942137823E-3</v>
      </c>
      <c r="I12" s="84"/>
      <c r="J12" s="38"/>
    </row>
    <row r="13" spans="1:10" ht="15" x14ac:dyDescent="0.2">
      <c r="A13" s="55">
        <f t="shared" si="3"/>
        <v>9</v>
      </c>
      <c r="B13" s="41" t="s">
        <v>55</v>
      </c>
      <c r="C13" s="39">
        <v>5117700</v>
      </c>
      <c r="D13" s="39">
        <v>267600</v>
      </c>
      <c r="E13" s="39">
        <f t="shared" si="0"/>
        <v>5385300</v>
      </c>
      <c r="F13" s="67">
        <f t="shared" si="1"/>
        <v>115891.656</v>
      </c>
      <c r="G13" s="52">
        <f t="shared" si="2"/>
        <v>7.0826934971975515E-3</v>
      </c>
      <c r="I13" s="84"/>
      <c r="J13" s="38"/>
    </row>
    <row r="14" spans="1:10" ht="15" x14ac:dyDescent="0.2">
      <c r="A14" s="55">
        <f t="shared" si="3"/>
        <v>10</v>
      </c>
      <c r="B14" s="38" t="s">
        <v>68</v>
      </c>
      <c r="C14" s="39">
        <v>4666200</v>
      </c>
      <c r="D14" s="39">
        <v>95500</v>
      </c>
      <c r="E14" s="39">
        <f t="shared" si="0"/>
        <v>4761700</v>
      </c>
      <c r="F14" s="67">
        <f t="shared" si="1"/>
        <v>102471.784</v>
      </c>
      <c r="G14" s="52">
        <f t="shared" si="2"/>
        <v>6.2625409216952779E-3</v>
      </c>
      <c r="I14" s="84"/>
      <c r="J14" s="41"/>
    </row>
    <row r="15" spans="1:10" ht="15" x14ac:dyDescent="0.2">
      <c r="A15" s="55">
        <f t="shared" si="3"/>
        <v>11</v>
      </c>
      <c r="B15" s="38" t="s">
        <v>38</v>
      </c>
      <c r="C15" s="39">
        <v>3881400</v>
      </c>
      <c r="D15" s="39">
        <v>393300</v>
      </c>
      <c r="E15" s="39">
        <f t="shared" si="0"/>
        <v>4274700</v>
      </c>
      <c r="F15" s="67">
        <f t="shared" si="1"/>
        <v>91991.544000000009</v>
      </c>
      <c r="G15" s="52">
        <f t="shared" si="2"/>
        <v>5.6220433202366395E-3</v>
      </c>
      <c r="I15" s="84"/>
      <c r="J15" s="38"/>
    </row>
    <row r="16" spans="1:10" ht="15" x14ac:dyDescent="0.2">
      <c r="A16" s="55">
        <f t="shared" si="3"/>
        <v>12</v>
      </c>
      <c r="B16" s="38" t="s">
        <v>19</v>
      </c>
      <c r="C16" s="39">
        <v>3872700</v>
      </c>
      <c r="D16" s="39">
        <v>22100</v>
      </c>
      <c r="E16" s="39">
        <f t="shared" si="0"/>
        <v>3894800</v>
      </c>
      <c r="F16" s="67">
        <f t="shared" si="1"/>
        <v>83816.096000000005</v>
      </c>
      <c r="G16" s="52">
        <f t="shared" si="2"/>
        <v>5.1224025834930315E-3</v>
      </c>
      <c r="I16" s="84"/>
      <c r="J16" s="41"/>
    </row>
    <row r="17" spans="1:10" ht="15" x14ac:dyDescent="0.2">
      <c r="A17" s="55">
        <f t="shared" si="3"/>
        <v>13</v>
      </c>
      <c r="B17" s="38" t="s">
        <v>48</v>
      </c>
      <c r="C17" s="39">
        <v>3594400</v>
      </c>
      <c r="D17" s="39"/>
      <c r="E17" s="39">
        <f t="shared" si="0"/>
        <v>3594400</v>
      </c>
      <c r="F17" s="67">
        <f t="shared" si="1"/>
        <v>77351.487999999998</v>
      </c>
      <c r="G17" s="52">
        <f t="shared" si="2"/>
        <v>4.7273194634146433E-3</v>
      </c>
      <c r="I17" s="84"/>
      <c r="J17" s="38"/>
    </row>
    <row r="18" spans="1:10" ht="15" x14ac:dyDescent="0.2">
      <c r="A18" s="55">
        <f t="shared" si="3"/>
        <v>14</v>
      </c>
      <c r="B18" s="41" t="s">
        <v>69</v>
      </c>
      <c r="C18" s="39">
        <v>3090000</v>
      </c>
      <c r="D18" s="39">
        <v>448700</v>
      </c>
      <c r="E18" s="39">
        <f t="shared" si="0"/>
        <v>3538700</v>
      </c>
      <c r="F18" s="67">
        <f t="shared" si="1"/>
        <v>76152.824000000008</v>
      </c>
      <c r="G18" s="52">
        <f t="shared" si="2"/>
        <v>4.6540633722416533E-3</v>
      </c>
      <c r="I18" s="84"/>
      <c r="J18" s="38"/>
    </row>
    <row r="19" spans="1:10" ht="15" x14ac:dyDescent="0.2">
      <c r="A19" s="55">
        <f t="shared" si="3"/>
        <v>15</v>
      </c>
      <c r="B19" s="38" t="s">
        <v>17</v>
      </c>
      <c r="C19" s="39">
        <v>3497900</v>
      </c>
      <c r="D19" s="39"/>
      <c r="E19" s="39">
        <f t="shared" si="0"/>
        <v>3497900</v>
      </c>
      <c r="F19" s="67">
        <f t="shared" si="1"/>
        <v>75274.808000000005</v>
      </c>
      <c r="G19" s="52">
        <f t="shared" si="2"/>
        <v>4.6004036142549744E-3</v>
      </c>
      <c r="I19" s="84"/>
      <c r="J19" s="38"/>
    </row>
    <row r="20" spans="1:10" ht="15" x14ac:dyDescent="0.2">
      <c r="A20" s="55">
        <f t="shared" si="3"/>
        <v>16</v>
      </c>
      <c r="B20" s="38" t="s">
        <v>70</v>
      </c>
      <c r="C20" s="39">
        <v>3190800</v>
      </c>
      <c r="D20" s="39">
        <v>1400</v>
      </c>
      <c r="E20" s="39">
        <f t="shared" si="0"/>
        <v>3192200</v>
      </c>
      <c r="F20" s="67">
        <f t="shared" si="1"/>
        <v>68696.144</v>
      </c>
      <c r="G20" s="52">
        <f t="shared" si="2"/>
        <v>4.1983499863989049E-3</v>
      </c>
      <c r="I20" s="84"/>
      <c r="J20" s="38"/>
    </row>
    <row r="21" spans="1:10" ht="15" x14ac:dyDescent="0.2">
      <c r="A21" s="55">
        <f t="shared" si="3"/>
        <v>17</v>
      </c>
      <c r="B21" s="38" t="s">
        <v>46</v>
      </c>
      <c r="C21" s="39">
        <v>3099000</v>
      </c>
      <c r="D21" s="39"/>
      <c r="E21" s="39">
        <f t="shared" si="0"/>
        <v>3099000</v>
      </c>
      <c r="F21" s="67">
        <f t="shared" si="1"/>
        <v>66690.48</v>
      </c>
      <c r="G21" s="52">
        <f t="shared" si="2"/>
        <v>4.0757742647234523E-3</v>
      </c>
      <c r="I21" s="84"/>
      <c r="J21" s="38"/>
    </row>
    <row r="22" spans="1:10" ht="15" x14ac:dyDescent="0.2">
      <c r="A22" s="55">
        <f t="shared" si="3"/>
        <v>18</v>
      </c>
      <c r="B22" s="38" t="s">
        <v>24</v>
      </c>
      <c r="C22" s="39">
        <v>3001300</v>
      </c>
      <c r="D22" s="39">
        <v>19300</v>
      </c>
      <c r="E22" s="39">
        <f t="shared" si="0"/>
        <v>3020600</v>
      </c>
      <c r="F22" s="67">
        <f t="shared" si="1"/>
        <v>65003.312000000005</v>
      </c>
      <c r="G22" s="52">
        <f t="shared" si="2"/>
        <v>3.9726633572196397E-3</v>
      </c>
      <c r="I22" s="84"/>
      <c r="J22" s="38"/>
    </row>
    <row r="23" spans="1:10" ht="15" x14ac:dyDescent="0.2">
      <c r="A23" s="55">
        <f t="shared" si="3"/>
        <v>19</v>
      </c>
      <c r="B23" s="38" t="s">
        <v>20</v>
      </c>
      <c r="C23" s="39">
        <v>2369600</v>
      </c>
      <c r="D23" s="39">
        <v>560600</v>
      </c>
      <c r="E23" s="39">
        <f t="shared" si="0"/>
        <v>2930200</v>
      </c>
      <c r="F23" s="67">
        <f t="shared" si="1"/>
        <v>63057.904000000002</v>
      </c>
      <c r="G23" s="52">
        <f t="shared" si="2"/>
        <v>3.8537701679550378E-3</v>
      </c>
      <c r="I23" s="84"/>
      <c r="J23" s="38"/>
    </row>
    <row r="24" spans="1:10" ht="15" x14ac:dyDescent="0.2">
      <c r="A24" s="55">
        <f t="shared" si="3"/>
        <v>20</v>
      </c>
      <c r="B24" s="38" t="s">
        <v>28</v>
      </c>
      <c r="C24" s="39">
        <v>2688500</v>
      </c>
      <c r="D24" s="39">
        <v>8300</v>
      </c>
      <c r="E24" s="39">
        <f t="shared" si="0"/>
        <v>2696800</v>
      </c>
      <c r="F24" s="67">
        <f t="shared" si="1"/>
        <v>58035.136000000006</v>
      </c>
      <c r="G24" s="52">
        <f t="shared" si="2"/>
        <v>3.5468047877077148E-3</v>
      </c>
      <c r="I24" s="84"/>
      <c r="J24" s="38"/>
    </row>
    <row r="25" spans="1:10" ht="15" x14ac:dyDescent="0.2">
      <c r="A25" s="55">
        <f t="shared" si="3"/>
        <v>21</v>
      </c>
      <c r="B25" s="38" t="s">
        <v>41</v>
      </c>
      <c r="C25" s="39">
        <v>2618100</v>
      </c>
      <c r="D25" s="39">
        <v>69800</v>
      </c>
      <c r="E25" s="39">
        <f t="shared" si="0"/>
        <v>2687900</v>
      </c>
      <c r="F25" s="67">
        <f t="shared" si="1"/>
        <v>57843.608</v>
      </c>
      <c r="G25" s="52">
        <f t="shared" si="2"/>
        <v>3.5350995954017972E-3</v>
      </c>
      <c r="I25" s="84"/>
      <c r="J25" s="38"/>
    </row>
    <row r="26" spans="1:10" ht="15" x14ac:dyDescent="0.2">
      <c r="A26" s="55">
        <f t="shared" si="3"/>
        <v>22</v>
      </c>
      <c r="B26" s="38" t="s">
        <v>71</v>
      </c>
      <c r="C26" s="39">
        <v>2381200</v>
      </c>
      <c r="D26" s="39">
        <v>285100</v>
      </c>
      <c r="E26" s="39">
        <f t="shared" si="0"/>
        <v>2666300</v>
      </c>
      <c r="F26" s="67">
        <f t="shared" si="1"/>
        <v>57378.776000000005</v>
      </c>
      <c r="G26" s="52">
        <f t="shared" si="2"/>
        <v>3.5066914882323792E-3</v>
      </c>
      <c r="I26" s="84"/>
      <c r="J26" s="38"/>
    </row>
    <row r="27" spans="1:10" ht="15" x14ac:dyDescent="0.2">
      <c r="A27" s="55">
        <f t="shared" si="3"/>
        <v>23</v>
      </c>
      <c r="B27" s="38" t="s">
        <v>64</v>
      </c>
      <c r="C27" s="39">
        <v>2527600</v>
      </c>
      <c r="D27" s="39">
        <v>11700</v>
      </c>
      <c r="E27" s="39">
        <f t="shared" si="0"/>
        <v>2539300</v>
      </c>
      <c r="F27" s="67">
        <f t="shared" si="1"/>
        <v>54645.736000000004</v>
      </c>
      <c r="G27" s="52">
        <f t="shared" si="2"/>
        <v>3.3396623395973747E-3</v>
      </c>
      <c r="I27" s="84"/>
      <c r="J27" s="38"/>
    </row>
    <row r="28" spans="1:10" ht="15" x14ac:dyDescent="0.2">
      <c r="A28" s="55">
        <f t="shared" si="3"/>
        <v>24</v>
      </c>
      <c r="B28" s="38" t="s">
        <v>23</v>
      </c>
      <c r="C28" s="39">
        <v>2397300</v>
      </c>
      <c r="D28" s="39">
        <v>50700</v>
      </c>
      <c r="E28" s="39">
        <f t="shared" si="0"/>
        <v>2448000</v>
      </c>
      <c r="F28" s="67">
        <f t="shared" si="1"/>
        <v>52680.959999999999</v>
      </c>
      <c r="G28" s="52">
        <f t="shared" si="2"/>
        <v>3.2195854792007139E-3</v>
      </c>
      <c r="I28" s="84"/>
      <c r="J28" s="38"/>
    </row>
    <row r="29" spans="1:10" ht="15" x14ac:dyDescent="0.2">
      <c r="A29" s="55">
        <f t="shared" si="3"/>
        <v>25</v>
      </c>
      <c r="B29" s="38" t="s">
        <v>47</v>
      </c>
      <c r="C29" s="39">
        <v>2016800</v>
      </c>
      <c r="D29" s="39">
        <v>362600</v>
      </c>
      <c r="E29" s="39">
        <f t="shared" si="0"/>
        <v>2379400</v>
      </c>
      <c r="F29" s="67">
        <f t="shared" si="1"/>
        <v>51204.688000000002</v>
      </c>
      <c r="G29" s="52">
        <f t="shared" si="2"/>
        <v>3.1293634351348769E-3</v>
      </c>
      <c r="I29" s="84"/>
      <c r="J29" s="38"/>
    </row>
    <row r="30" spans="1:10" ht="15.75" thickBot="1" x14ac:dyDescent="0.25">
      <c r="A30" s="55"/>
      <c r="B30" s="38"/>
      <c r="C30" s="54">
        <f>SUM(C5:C29)</f>
        <v>177884400</v>
      </c>
      <c r="D30" s="54">
        <f>SUM(D5:D29)</f>
        <v>12049700</v>
      </c>
      <c r="E30" s="54">
        <f>SUM(E5:E29)</f>
        <v>189934100</v>
      </c>
      <c r="F30" s="54">
        <f>SUM(F5:F29)</f>
        <v>4087381.8320000004</v>
      </c>
      <c r="G30" s="86">
        <f>F30/16362653</f>
        <v>0.24979945684847074</v>
      </c>
      <c r="I30" s="87"/>
    </row>
    <row r="31" spans="1:10" ht="13.5" thickTop="1" x14ac:dyDescent="0.2">
      <c r="A31" s="50"/>
      <c r="B31" s="49" t="s">
        <v>84</v>
      </c>
      <c r="C31" s="51"/>
      <c r="D31" s="51"/>
      <c r="E31" s="50"/>
      <c r="F31" s="50"/>
      <c r="G31" s="50"/>
    </row>
    <row r="32" spans="1:10" x14ac:dyDescent="0.2">
      <c r="A32" s="46"/>
      <c r="B32" s="49" t="s">
        <v>85</v>
      </c>
      <c r="C32" s="47"/>
      <c r="D32" s="47"/>
      <c r="E32" s="46"/>
      <c r="F32" s="46"/>
      <c r="G32" s="46"/>
    </row>
    <row r="33" spans="1:7" x14ac:dyDescent="0.2">
      <c r="A33" s="46"/>
      <c r="B33" s="49" t="s">
        <v>86</v>
      </c>
      <c r="C33" s="46"/>
      <c r="D33" s="47"/>
      <c r="E33" s="46"/>
      <c r="F33" s="46"/>
      <c r="G33" s="45"/>
    </row>
    <row r="34" spans="1:7" x14ac:dyDescent="0.2">
      <c r="A34" s="46"/>
      <c r="B34" s="48" t="s">
        <v>72</v>
      </c>
      <c r="C34" s="46"/>
      <c r="D34" s="47"/>
      <c r="E34" s="46"/>
      <c r="F34" s="46"/>
      <c r="G34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G20" sqref="G20"/>
    </sheetView>
  </sheetViews>
  <sheetFormatPr defaultRowHeight="15" x14ac:dyDescent="0.25"/>
  <cols>
    <col min="1" max="1" width="3.85546875" style="44" bestFit="1" customWidth="1"/>
    <col min="2" max="2" width="83.5703125" style="44" customWidth="1"/>
    <col min="3" max="3" width="14" style="44" customWidth="1"/>
    <col min="4" max="4" width="12.7109375" style="44" bestFit="1" customWidth="1"/>
    <col min="5" max="5" width="14.140625" style="44" bestFit="1" customWidth="1"/>
    <col min="6" max="6" width="14.28515625" style="44" bestFit="1" customWidth="1"/>
    <col min="7" max="16384" width="9.140625" style="44"/>
  </cols>
  <sheetData>
    <row r="1" spans="1:8" ht="20.25" x14ac:dyDescent="0.3">
      <c r="A1" s="64"/>
      <c r="B1" s="66"/>
      <c r="C1" s="66" t="s">
        <v>65</v>
      </c>
      <c r="D1" s="65"/>
      <c r="E1" s="64"/>
      <c r="F1" s="64"/>
      <c r="G1" s="64"/>
    </row>
    <row r="2" spans="1:8" x14ac:dyDescent="0.25">
      <c r="A2" s="50"/>
      <c r="B2" s="50"/>
      <c r="C2" s="50"/>
      <c r="D2" s="51"/>
      <c r="E2" s="50"/>
      <c r="F2" s="50"/>
      <c r="G2" s="63"/>
    </row>
    <row r="3" spans="1:8" ht="15.75" x14ac:dyDescent="0.25">
      <c r="A3" s="60"/>
      <c r="B3" s="62"/>
      <c r="C3" s="58" t="s">
        <v>0</v>
      </c>
      <c r="D3" s="59" t="s">
        <v>1</v>
      </c>
      <c r="E3" s="58" t="s">
        <v>5</v>
      </c>
      <c r="F3" s="58"/>
      <c r="G3" s="61"/>
    </row>
    <row r="4" spans="1:8" ht="15.75" x14ac:dyDescent="0.25">
      <c r="A4" s="60"/>
      <c r="B4" s="60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</row>
    <row r="5" spans="1:8" ht="15" customHeight="1" x14ac:dyDescent="0.25">
      <c r="A5" s="55">
        <v>1</v>
      </c>
      <c r="B5" s="38" t="s">
        <v>8</v>
      </c>
      <c r="C5" s="39">
        <v>46526400</v>
      </c>
      <c r="D5" s="39"/>
      <c r="E5" s="39">
        <v>46526400</v>
      </c>
      <c r="F5" s="56">
        <v>1001248.128</v>
      </c>
      <c r="G5" s="52">
        <f>F5/16395273</f>
        <v>6.1069317235522703E-2</v>
      </c>
      <c r="H5" s="85"/>
    </row>
    <row r="6" spans="1:8" ht="15" customHeight="1" x14ac:dyDescent="0.25">
      <c r="A6" s="55">
        <v>2</v>
      </c>
      <c r="B6" s="38" t="s">
        <v>9</v>
      </c>
      <c r="C6" s="39">
        <v>20203300</v>
      </c>
      <c r="D6" s="39">
        <v>21000</v>
      </c>
      <c r="E6" s="39">
        <v>20224300</v>
      </c>
      <c r="F6" s="56">
        <v>435226.93600000005</v>
      </c>
      <c r="G6" s="52">
        <f t="shared" ref="G6:G30" si="0">F6/16395273</f>
        <v>2.6545879168953151E-2</v>
      </c>
      <c r="H6" s="85"/>
    </row>
    <row r="7" spans="1:8" ht="15" customHeight="1" x14ac:dyDescent="0.25">
      <c r="A7" s="55">
        <v>3</v>
      </c>
      <c r="B7" s="38" t="s">
        <v>32</v>
      </c>
      <c r="C7" s="39">
        <v>15030400</v>
      </c>
      <c r="D7" s="39">
        <v>1869400</v>
      </c>
      <c r="E7" s="39">
        <v>16899800</v>
      </c>
      <c r="F7" s="56">
        <v>363683.696</v>
      </c>
      <c r="G7" s="52">
        <f t="shared" si="0"/>
        <v>2.2182228743614089E-2</v>
      </c>
      <c r="H7" s="85"/>
    </row>
    <row r="8" spans="1:8" ht="15" customHeight="1" x14ac:dyDescent="0.25">
      <c r="A8" s="55">
        <v>4</v>
      </c>
      <c r="B8" s="38" t="s">
        <v>10</v>
      </c>
      <c r="C8" s="39">
        <v>12489600</v>
      </c>
      <c r="D8" s="39">
        <v>2166000</v>
      </c>
      <c r="E8" s="39">
        <v>14655600</v>
      </c>
      <c r="F8" s="56">
        <v>315388.51199999999</v>
      </c>
      <c r="G8" s="52">
        <f t="shared" si="0"/>
        <v>1.9236551413325049E-2</v>
      </c>
      <c r="H8" s="85"/>
    </row>
    <row r="9" spans="1:8" ht="15" customHeight="1" x14ac:dyDescent="0.25">
      <c r="A9" s="55">
        <v>5</v>
      </c>
      <c r="B9" s="38" t="s">
        <v>54</v>
      </c>
      <c r="C9" s="39">
        <v>13708800</v>
      </c>
      <c r="D9" s="39"/>
      <c r="E9" s="39">
        <v>13708800</v>
      </c>
      <c r="F9" s="56">
        <v>295013.37599999999</v>
      </c>
      <c r="G9" s="52">
        <f t="shared" si="0"/>
        <v>1.7993806873481153E-2</v>
      </c>
      <c r="H9" s="85"/>
    </row>
    <row r="10" spans="1:8" ht="15" customHeight="1" x14ac:dyDescent="0.25">
      <c r="A10" s="55">
        <v>6</v>
      </c>
      <c r="B10" s="38" t="s">
        <v>13</v>
      </c>
      <c r="C10" s="39">
        <v>7890800</v>
      </c>
      <c r="D10" s="39">
        <v>986200</v>
      </c>
      <c r="E10" s="39">
        <v>8877000</v>
      </c>
      <c r="F10" s="56">
        <v>191033.04</v>
      </c>
      <c r="G10" s="52">
        <f t="shared" si="0"/>
        <v>1.1651714491121923E-2</v>
      </c>
      <c r="H10" s="85"/>
    </row>
    <row r="11" spans="1:8" ht="15" customHeight="1" x14ac:dyDescent="0.25">
      <c r="A11" s="55">
        <v>7</v>
      </c>
      <c r="B11" s="38" t="s">
        <v>38</v>
      </c>
      <c r="C11" s="39">
        <v>7762800</v>
      </c>
      <c r="D11" s="39">
        <v>500000</v>
      </c>
      <c r="E11" s="39">
        <v>8262800</v>
      </c>
      <c r="F11" s="56">
        <v>177815.45600000001</v>
      </c>
      <c r="G11" s="52">
        <f t="shared" si="0"/>
        <v>1.0845531879829022E-2</v>
      </c>
      <c r="H11" s="85"/>
    </row>
    <row r="12" spans="1:8" ht="15" customHeight="1" x14ac:dyDescent="0.25">
      <c r="A12" s="55">
        <v>8</v>
      </c>
      <c r="B12" s="38" t="s">
        <v>12</v>
      </c>
      <c r="C12" s="39">
        <v>3453400</v>
      </c>
      <c r="D12" s="39">
        <v>4562000</v>
      </c>
      <c r="E12" s="39">
        <v>8015400</v>
      </c>
      <c r="F12" s="56">
        <v>172491.408</v>
      </c>
      <c r="G12" s="52">
        <f t="shared" si="0"/>
        <v>1.0520801208982614E-2</v>
      </c>
      <c r="H12" s="85"/>
    </row>
    <row r="13" spans="1:8" ht="15" customHeight="1" x14ac:dyDescent="0.25">
      <c r="A13" s="55">
        <v>9</v>
      </c>
      <c r="B13" s="38" t="s">
        <v>14</v>
      </c>
      <c r="C13" s="39">
        <v>6798400</v>
      </c>
      <c r="D13" s="39">
        <v>166800</v>
      </c>
      <c r="E13" s="39">
        <v>6965200</v>
      </c>
      <c r="F13" s="56">
        <v>149891.10399999999</v>
      </c>
      <c r="G13" s="52">
        <f t="shared" si="0"/>
        <v>9.1423365746944249E-3</v>
      </c>
      <c r="H13" s="85"/>
    </row>
    <row r="14" spans="1:8" ht="15" customHeight="1" x14ac:dyDescent="0.25">
      <c r="A14" s="55">
        <v>10</v>
      </c>
      <c r="B14" s="41" t="s">
        <v>55</v>
      </c>
      <c r="C14" s="39">
        <v>5117700</v>
      </c>
      <c r="D14" s="39">
        <v>256000</v>
      </c>
      <c r="E14" s="39">
        <v>5373700</v>
      </c>
      <c r="F14" s="56">
        <v>115642.024</v>
      </c>
      <c r="G14" s="52">
        <f t="shared" si="0"/>
        <v>7.0533759334169069E-3</v>
      </c>
      <c r="H14" s="85"/>
    </row>
    <row r="15" spans="1:8" ht="15" customHeight="1" x14ac:dyDescent="0.25">
      <c r="A15" s="55">
        <v>11</v>
      </c>
      <c r="B15" s="38" t="s">
        <v>19</v>
      </c>
      <c r="C15" s="39">
        <v>3745400</v>
      </c>
      <c r="D15" s="39">
        <v>22100</v>
      </c>
      <c r="E15" s="39">
        <v>3767500</v>
      </c>
      <c r="F15" s="56">
        <v>81076.600000000006</v>
      </c>
      <c r="G15" s="52">
        <f t="shared" si="0"/>
        <v>4.9451204624650046E-3</v>
      </c>
      <c r="H15" s="85"/>
    </row>
    <row r="16" spans="1:8" ht="15" customHeight="1" x14ac:dyDescent="0.25">
      <c r="A16" s="55">
        <v>12</v>
      </c>
      <c r="B16" s="41" t="s">
        <v>34</v>
      </c>
      <c r="C16" s="39">
        <v>3090000</v>
      </c>
      <c r="D16" s="39">
        <v>432000</v>
      </c>
      <c r="E16" s="39">
        <v>3522000</v>
      </c>
      <c r="F16" s="56">
        <v>75793.440000000002</v>
      </c>
      <c r="G16" s="52">
        <f t="shared" si="0"/>
        <v>4.6228836811683469E-3</v>
      </c>
      <c r="H16" s="85"/>
    </row>
    <row r="17" spans="1:8" ht="15" customHeight="1" x14ac:dyDescent="0.25">
      <c r="A17" s="55">
        <v>13</v>
      </c>
      <c r="B17" s="38" t="s">
        <v>17</v>
      </c>
      <c r="C17" s="39">
        <v>3499900</v>
      </c>
      <c r="D17" s="39"/>
      <c r="E17" s="39">
        <v>3499900</v>
      </c>
      <c r="F17" s="56">
        <v>75317.847999999998</v>
      </c>
      <c r="G17" s="52">
        <f t="shared" si="0"/>
        <v>4.593875807984411E-3</v>
      </c>
      <c r="H17" s="85"/>
    </row>
    <row r="18" spans="1:8" ht="15" customHeight="1" x14ac:dyDescent="0.25">
      <c r="A18" s="55">
        <v>14</v>
      </c>
      <c r="B18" s="38" t="s">
        <v>16</v>
      </c>
      <c r="C18" s="39">
        <v>3462300</v>
      </c>
      <c r="D18" s="39">
        <v>34000</v>
      </c>
      <c r="E18" s="39">
        <v>3496300</v>
      </c>
      <c r="F18" s="56">
        <v>75240.376000000004</v>
      </c>
      <c r="G18" s="52">
        <f t="shared" si="0"/>
        <v>4.5891505435743584E-3</v>
      </c>
      <c r="H18" s="85"/>
    </row>
    <row r="19" spans="1:8" ht="15" customHeight="1" x14ac:dyDescent="0.25">
      <c r="A19" s="55">
        <v>15</v>
      </c>
      <c r="B19" s="38" t="s">
        <v>48</v>
      </c>
      <c r="C19" s="39">
        <v>3325600</v>
      </c>
      <c r="D19" s="39"/>
      <c r="E19" s="39">
        <v>3325600</v>
      </c>
      <c r="F19" s="56">
        <v>71566.911999999997</v>
      </c>
      <c r="G19" s="52">
        <f t="shared" si="0"/>
        <v>4.36509425613102E-3</v>
      </c>
      <c r="H19" s="85"/>
    </row>
    <row r="20" spans="1:8" ht="15" customHeight="1" x14ac:dyDescent="0.25">
      <c r="A20" s="55">
        <v>16</v>
      </c>
      <c r="B20" s="38" t="s">
        <v>46</v>
      </c>
      <c r="C20" s="39">
        <v>3099000</v>
      </c>
      <c r="D20" s="39"/>
      <c r="E20" s="39">
        <v>3099000</v>
      </c>
      <c r="F20" s="56">
        <v>66690.48</v>
      </c>
      <c r="G20" s="52">
        <f t="shared" si="0"/>
        <v>4.0676651129871394E-3</v>
      </c>
      <c r="H20" s="85"/>
    </row>
    <row r="21" spans="1:8" ht="15" customHeight="1" x14ac:dyDescent="0.25">
      <c r="A21" s="55">
        <v>17</v>
      </c>
      <c r="B21" s="38" t="s">
        <v>24</v>
      </c>
      <c r="C21" s="39">
        <v>3001300</v>
      </c>
      <c r="D21" s="39">
        <v>21500</v>
      </c>
      <c r="E21" s="39">
        <v>3022800</v>
      </c>
      <c r="F21" s="56">
        <v>65050.656000000003</v>
      </c>
      <c r="G21" s="52">
        <f t="shared" si="0"/>
        <v>3.9676470163076882E-3</v>
      </c>
      <c r="H21" s="85"/>
    </row>
    <row r="22" spans="1:8" ht="15" customHeight="1" x14ac:dyDescent="0.25">
      <c r="A22" s="55">
        <v>18</v>
      </c>
      <c r="B22" s="38" t="s">
        <v>20</v>
      </c>
      <c r="C22" s="39">
        <v>2369600</v>
      </c>
      <c r="D22" s="39">
        <v>559500</v>
      </c>
      <c r="E22" s="39">
        <v>2929100</v>
      </c>
      <c r="F22" s="56">
        <v>63034.232000000004</v>
      </c>
      <c r="G22" s="52">
        <f t="shared" si="0"/>
        <v>3.8446588843015911E-3</v>
      </c>
      <c r="H22" s="85"/>
    </row>
    <row r="23" spans="1:8" ht="15" customHeight="1" x14ac:dyDescent="0.25">
      <c r="A23" s="55">
        <v>19</v>
      </c>
      <c r="B23" s="38" t="s">
        <v>41</v>
      </c>
      <c r="C23" s="39">
        <v>2618100</v>
      </c>
      <c r="D23" s="39">
        <v>69800</v>
      </c>
      <c r="E23" s="39">
        <v>2687900</v>
      </c>
      <c r="F23" s="56">
        <v>57843.608</v>
      </c>
      <c r="G23" s="52">
        <f t="shared" si="0"/>
        <v>3.5280661688280516E-3</v>
      </c>
      <c r="H23" s="85"/>
    </row>
    <row r="24" spans="1:8" ht="15" customHeight="1" x14ac:dyDescent="0.25">
      <c r="A24" s="55">
        <v>20</v>
      </c>
      <c r="B24" s="38" t="s">
        <v>28</v>
      </c>
      <c r="C24" s="39">
        <v>2659500</v>
      </c>
      <c r="D24" s="39">
        <v>8500</v>
      </c>
      <c r="E24" s="39">
        <v>2668000</v>
      </c>
      <c r="F24" s="56">
        <v>57415.360000000001</v>
      </c>
      <c r="G24" s="52">
        <f t="shared" si="0"/>
        <v>3.5019459572280375E-3</v>
      </c>
      <c r="H24" s="85"/>
    </row>
    <row r="25" spans="1:8" ht="15" customHeight="1" x14ac:dyDescent="0.25">
      <c r="A25" s="55">
        <v>21</v>
      </c>
      <c r="B25" s="38" t="s">
        <v>18</v>
      </c>
      <c r="C25" s="39">
        <v>2381200</v>
      </c>
      <c r="D25" s="39">
        <v>261900</v>
      </c>
      <c r="E25" s="39">
        <v>2643100</v>
      </c>
      <c r="F25" s="56">
        <v>56879.512000000002</v>
      </c>
      <c r="G25" s="52">
        <f t="shared" si="0"/>
        <v>3.4692628783918392E-3</v>
      </c>
      <c r="H25" s="85"/>
    </row>
    <row r="26" spans="1:8" ht="15" customHeight="1" x14ac:dyDescent="0.25">
      <c r="A26" s="55">
        <v>22</v>
      </c>
      <c r="B26" s="38" t="s">
        <v>23</v>
      </c>
      <c r="C26" s="39">
        <v>2397300</v>
      </c>
      <c r="D26" s="39">
        <v>56700</v>
      </c>
      <c r="E26" s="39">
        <v>2454000</v>
      </c>
      <c r="F26" s="56">
        <v>52810.080000000002</v>
      </c>
      <c r="G26" s="52">
        <f t="shared" si="0"/>
        <v>3.2210552395193419E-3</v>
      </c>
      <c r="H26" s="85"/>
    </row>
    <row r="27" spans="1:8" ht="15" customHeight="1" x14ac:dyDescent="0.25">
      <c r="A27" s="55">
        <v>23</v>
      </c>
      <c r="B27" s="38" t="s">
        <v>64</v>
      </c>
      <c r="C27" s="39">
        <v>2316400</v>
      </c>
      <c r="D27" s="39"/>
      <c r="E27" s="39">
        <v>2316400</v>
      </c>
      <c r="F27" s="56">
        <v>49848.928</v>
      </c>
      <c r="G27" s="52">
        <f t="shared" si="0"/>
        <v>3.0404451331795452E-3</v>
      </c>
      <c r="H27" s="85"/>
    </row>
    <row r="28" spans="1:8" ht="15" customHeight="1" x14ac:dyDescent="0.25">
      <c r="A28" s="55">
        <v>24</v>
      </c>
      <c r="B28" s="38" t="s">
        <v>47</v>
      </c>
      <c r="C28" s="39">
        <v>2016800</v>
      </c>
      <c r="D28" s="39">
        <v>259900</v>
      </c>
      <c r="E28" s="39">
        <v>2276700</v>
      </c>
      <c r="F28" s="56">
        <v>48994.584000000003</v>
      </c>
      <c r="G28" s="52">
        <f t="shared" si="0"/>
        <v>2.9883359673242406E-3</v>
      </c>
      <c r="H28" s="85"/>
    </row>
    <row r="29" spans="1:8" ht="15" customHeight="1" x14ac:dyDescent="0.25">
      <c r="A29" s="55">
        <v>25</v>
      </c>
      <c r="B29" s="38" t="s">
        <v>56</v>
      </c>
      <c r="C29" s="39">
        <v>2052600</v>
      </c>
      <c r="D29" s="39">
        <v>110700</v>
      </c>
      <c r="E29" s="39">
        <v>2163300</v>
      </c>
      <c r="F29" s="56">
        <v>46554.216</v>
      </c>
      <c r="G29" s="52">
        <f t="shared" si="0"/>
        <v>2.8394901384075763E-3</v>
      </c>
      <c r="H29" s="85"/>
    </row>
    <row r="30" spans="1:8" ht="16.5" thickBot="1" x14ac:dyDescent="0.3">
      <c r="A30" s="55"/>
      <c r="B30" s="38"/>
      <c r="C30" s="54">
        <v>181016600</v>
      </c>
      <c r="D30" s="54">
        <v>12364000</v>
      </c>
      <c r="E30" s="54">
        <v>193380600</v>
      </c>
      <c r="F30" s="53">
        <v>4161550.5120000001</v>
      </c>
      <c r="G30" s="86">
        <f t="shared" si="0"/>
        <v>0.25382624077073923</v>
      </c>
      <c r="H30" s="85"/>
    </row>
    <row r="31" spans="1:8" ht="12" customHeight="1" thickTop="1" x14ac:dyDescent="0.25">
      <c r="A31" s="50"/>
      <c r="B31" s="49" t="s">
        <v>87</v>
      </c>
      <c r="C31" s="51"/>
      <c r="D31" s="51"/>
      <c r="E31" s="50"/>
      <c r="F31" s="50"/>
      <c r="G31" s="50"/>
    </row>
    <row r="32" spans="1:8" ht="12" customHeight="1" x14ac:dyDescent="0.25">
      <c r="A32" s="46"/>
      <c r="B32" s="49" t="s">
        <v>88</v>
      </c>
      <c r="C32" s="47"/>
      <c r="D32" s="47"/>
      <c r="E32" s="46"/>
      <c r="F32" s="46"/>
      <c r="G32" s="46"/>
    </row>
    <row r="33" spans="1:7" ht="12" customHeight="1" x14ac:dyDescent="0.25">
      <c r="A33" s="46"/>
      <c r="B33" s="49" t="s">
        <v>89</v>
      </c>
      <c r="C33" s="46"/>
      <c r="D33" s="47"/>
      <c r="E33" s="46"/>
      <c r="F33" s="46"/>
      <c r="G33" s="45"/>
    </row>
    <row r="34" spans="1:7" ht="12" customHeight="1" x14ac:dyDescent="0.25">
      <c r="A34" s="46"/>
      <c r="B34" s="48" t="s">
        <v>66</v>
      </c>
      <c r="C34" s="46"/>
      <c r="D34" s="47"/>
      <c r="E34" s="46"/>
      <c r="F34" s="46"/>
      <c r="G34" s="45"/>
    </row>
  </sheetData>
  <sortState ref="A5:I29">
    <sortCondition descending="1" ref="E5:E29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activeCell="G5" sqref="G5:G24"/>
    </sheetView>
  </sheetViews>
  <sheetFormatPr defaultRowHeight="12.75" x14ac:dyDescent="0.2"/>
  <cols>
    <col min="1" max="1" width="3.85546875" bestFit="1" customWidth="1"/>
    <col min="2" max="2" width="81.42578125" customWidth="1"/>
    <col min="3" max="3" width="13.85546875" customWidth="1"/>
    <col min="4" max="4" width="12.7109375" bestFit="1" customWidth="1"/>
    <col min="5" max="5" width="14.140625" bestFit="1" customWidth="1"/>
    <col min="6" max="6" width="14.28515625" bestFit="1" customWidth="1"/>
    <col min="7" max="7" width="9" bestFit="1" customWidth="1"/>
  </cols>
  <sheetData>
    <row r="1" spans="1:8" ht="20.25" x14ac:dyDescent="0.3">
      <c r="A1" s="1"/>
      <c r="B1" s="2"/>
      <c r="C1" s="2" t="s">
        <v>53</v>
      </c>
      <c r="D1" s="3"/>
      <c r="E1" s="1"/>
      <c r="F1" s="1"/>
      <c r="G1" s="1"/>
    </row>
    <row r="2" spans="1:8" x14ac:dyDescent="0.2">
      <c r="A2" s="4"/>
      <c r="B2" s="4"/>
      <c r="C2" s="4"/>
      <c r="D2" s="6"/>
      <c r="E2" s="4"/>
      <c r="F2" s="4"/>
      <c r="G2" s="7"/>
    </row>
    <row r="3" spans="1:8" ht="15.75" x14ac:dyDescent="0.25">
      <c r="A3" s="29"/>
      <c r="B3" s="8"/>
      <c r="C3" s="30" t="s">
        <v>0</v>
      </c>
      <c r="D3" s="31" t="s">
        <v>1</v>
      </c>
      <c r="E3" s="30" t="s">
        <v>5</v>
      </c>
      <c r="F3" s="30"/>
      <c r="G3" s="32"/>
    </row>
    <row r="4" spans="1:8" ht="15.75" x14ac:dyDescent="0.25">
      <c r="A4" s="29"/>
      <c r="B4" s="29" t="s">
        <v>2</v>
      </c>
      <c r="C4" s="30" t="s">
        <v>3</v>
      </c>
      <c r="D4" s="31" t="s">
        <v>4</v>
      </c>
      <c r="E4" s="30" t="s">
        <v>37</v>
      </c>
      <c r="F4" s="30" t="s">
        <v>6</v>
      </c>
      <c r="G4" s="33" t="s">
        <v>7</v>
      </c>
    </row>
    <row r="5" spans="1:8" ht="15" x14ac:dyDescent="0.2">
      <c r="A5" s="17">
        <v>1</v>
      </c>
      <c r="B5" s="38" t="s">
        <v>8</v>
      </c>
      <c r="C5" s="39">
        <v>47079900</v>
      </c>
      <c r="D5" s="39"/>
      <c r="E5" s="19">
        <f t="shared" ref="E5:E29" si="0">C5+D5</f>
        <v>47079900</v>
      </c>
      <c r="F5" s="40">
        <f>SUM(E5*0.02092)</f>
        <v>984911.50800000003</v>
      </c>
      <c r="G5" s="21">
        <f>SUM(F5/16024060.36)</f>
        <v>6.1464540564174462E-2</v>
      </c>
      <c r="H5" s="18"/>
    </row>
    <row r="6" spans="1:8" ht="15" x14ac:dyDescent="0.2">
      <c r="A6" s="17">
        <v>2</v>
      </c>
      <c r="B6" s="38" t="s">
        <v>9</v>
      </c>
      <c r="C6" s="39">
        <v>21254800</v>
      </c>
      <c r="D6" s="39">
        <v>14300</v>
      </c>
      <c r="E6" s="19">
        <f t="shared" si="0"/>
        <v>21269100</v>
      </c>
      <c r="F6" s="40">
        <f t="shared" ref="F6:F28" si="1">SUM(E6*0.02092)</f>
        <v>444949.57200000004</v>
      </c>
      <c r="G6" s="21">
        <f t="shared" ref="G6:G30" si="2">SUM(F6/16024060.36)</f>
        <v>2.7767592108595879E-2</v>
      </c>
      <c r="H6" s="18"/>
    </row>
    <row r="7" spans="1:8" ht="15" x14ac:dyDescent="0.2">
      <c r="A7" s="17">
        <v>3</v>
      </c>
      <c r="B7" s="38" t="s">
        <v>32</v>
      </c>
      <c r="C7" s="39">
        <v>15601200</v>
      </c>
      <c r="D7" s="39">
        <v>2277400</v>
      </c>
      <c r="E7" s="19">
        <f t="shared" si="0"/>
        <v>17878600</v>
      </c>
      <c r="F7" s="40">
        <f t="shared" si="1"/>
        <v>374020.31200000003</v>
      </c>
      <c r="G7" s="21">
        <f t="shared" si="2"/>
        <v>2.3341169690900991E-2</v>
      </c>
      <c r="H7" s="18"/>
    </row>
    <row r="8" spans="1:8" ht="15" x14ac:dyDescent="0.2">
      <c r="A8" s="17">
        <v>4</v>
      </c>
      <c r="B8" s="38" t="s">
        <v>10</v>
      </c>
      <c r="C8" s="39">
        <v>12489600</v>
      </c>
      <c r="D8" s="39">
        <v>2327200</v>
      </c>
      <c r="E8" s="19">
        <f t="shared" si="0"/>
        <v>14816800</v>
      </c>
      <c r="F8" s="40">
        <f>SUM(E8*0.02092)</f>
        <v>309967.45600000001</v>
      </c>
      <c r="G8" s="21">
        <f t="shared" si="2"/>
        <v>1.9343877209409114E-2</v>
      </c>
      <c r="H8" s="18"/>
    </row>
    <row r="9" spans="1:8" ht="15" x14ac:dyDescent="0.2">
      <c r="A9" s="17">
        <v>5</v>
      </c>
      <c r="B9" s="38" t="s">
        <v>54</v>
      </c>
      <c r="C9" s="39">
        <v>13681400</v>
      </c>
      <c r="D9" s="39"/>
      <c r="E9" s="19">
        <f t="shared" si="0"/>
        <v>13681400</v>
      </c>
      <c r="F9" s="40">
        <f t="shared" si="1"/>
        <v>286214.88800000004</v>
      </c>
      <c r="G9" s="21">
        <f t="shared" si="2"/>
        <v>1.7861570761082683E-2</v>
      </c>
      <c r="H9" s="18"/>
    </row>
    <row r="10" spans="1:8" ht="15" x14ac:dyDescent="0.2">
      <c r="A10" s="17">
        <v>6</v>
      </c>
      <c r="B10" s="38" t="s">
        <v>13</v>
      </c>
      <c r="C10" s="39">
        <v>7890800</v>
      </c>
      <c r="D10" s="39">
        <v>981400</v>
      </c>
      <c r="E10" s="19">
        <f t="shared" si="0"/>
        <v>8872200</v>
      </c>
      <c r="F10" s="40">
        <f t="shared" si="1"/>
        <v>185606.424</v>
      </c>
      <c r="G10" s="21">
        <f t="shared" si="2"/>
        <v>1.158298332820309E-2</v>
      </c>
      <c r="H10" s="18"/>
    </row>
    <row r="11" spans="1:8" ht="15" x14ac:dyDescent="0.2">
      <c r="A11" s="17">
        <v>7</v>
      </c>
      <c r="B11" s="38" t="s">
        <v>12</v>
      </c>
      <c r="C11" s="39">
        <v>3453400</v>
      </c>
      <c r="D11" s="39">
        <v>4738800</v>
      </c>
      <c r="E11" s="19">
        <f t="shared" si="0"/>
        <v>8192200</v>
      </c>
      <c r="F11" s="40">
        <f t="shared" si="1"/>
        <v>171380.82400000002</v>
      </c>
      <c r="G11" s="21">
        <f t="shared" si="2"/>
        <v>1.0695218324801669E-2</v>
      </c>
      <c r="H11" s="18"/>
    </row>
    <row r="12" spans="1:8" ht="15" x14ac:dyDescent="0.2">
      <c r="A12" s="17">
        <v>8</v>
      </c>
      <c r="B12" s="38" t="s">
        <v>14</v>
      </c>
      <c r="C12" s="39">
        <v>6798400</v>
      </c>
      <c r="D12" s="39"/>
      <c r="E12" s="19">
        <f t="shared" si="0"/>
        <v>6798400</v>
      </c>
      <c r="F12" s="40">
        <f t="shared" si="1"/>
        <v>142222.52800000002</v>
      </c>
      <c r="G12" s="21">
        <f t="shared" si="2"/>
        <v>8.8755611751826936E-3</v>
      </c>
      <c r="H12" s="18"/>
    </row>
    <row r="13" spans="1:8" ht="15" x14ac:dyDescent="0.2">
      <c r="A13" s="17">
        <v>9</v>
      </c>
      <c r="B13" s="41" t="s">
        <v>55</v>
      </c>
      <c r="C13" s="39">
        <v>5117700</v>
      </c>
      <c r="D13" s="39">
        <v>266300</v>
      </c>
      <c r="E13" s="19">
        <f t="shared" si="0"/>
        <v>5384000</v>
      </c>
      <c r="F13" s="40">
        <f t="shared" si="1"/>
        <v>112633.28</v>
      </c>
      <c r="G13" s="21">
        <f t="shared" si="2"/>
        <v>7.0290099681077339E-3</v>
      </c>
      <c r="H13" s="12"/>
    </row>
    <row r="14" spans="1:8" ht="15" x14ac:dyDescent="0.2">
      <c r="A14" s="17">
        <v>10</v>
      </c>
      <c r="B14" s="38" t="s">
        <v>38</v>
      </c>
      <c r="C14" s="39">
        <v>3881400</v>
      </c>
      <c r="D14" s="39">
        <v>460600</v>
      </c>
      <c r="E14" s="19">
        <f t="shared" si="0"/>
        <v>4342000</v>
      </c>
      <c r="F14" s="40">
        <f t="shared" si="1"/>
        <v>90834.64</v>
      </c>
      <c r="G14" s="21">
        <f t="shared" si="2"/>
        <v>5.6686406540720248E-3</v>
      </c>
      <c r="H14" s="18"/>
    </row>
    <row r="15" spans="1:8" ht="15" x14ac:dyDescent="0.2">
      <c r="A15" s="17">
        <v>11</v>
      </c>
      <c r="B15" s="38" t="s">
        <v>19</v>
      </c>
      <c r="C15" s="39">
        <v>3742200</v>
      </c>
      <c r="D15" s="39">
        <v>22100</v>
      </c>
      <c r="E15" s="19">
        <f t="shared" si="0"/>
        <v>3764300</v>
      </c>
      <c r="F15" s="40">
        <f t="shared" si="1"/>
        <v>78749.156000000003</v>
      </c>
      <c r="G15" s="21">
        <f t="shared" si="2"/>
        <v>4.9144320622117278E-3</v>
      </c>
      <c r="H15" s="18"/>
    </row>
    <row r="16" spans="1:8" ht="15" x14ac:dyDescent="0.2">
      <c r="A16" s="17">
        <v>12</v>
      </c>
      <c r="B16" s="41" t="s">
        <v>34</v>
      </c>
      <c r="C16" s="39">
        <v>3090000</v>
      </c>
      <c r="D16" s="39">
        <v>438100</v>
      </c>
      <c r="E16" s="19">
        <f t="shared" si="0"/>
        <v>3528100</v>
      </c>
      <c r="F16" s="40">
        <f t="shared" si="1"/>
        <v>73807.851999999999</v>
      </c>
      <c r="G16" s="21">
        <f t="shared" si="2"/>
        <v>4.6060642772067046E-3</v>
      </c>
      <c r="H16" s="12"/>
    </row>
    <row r="17" spans="1:8" ht="15" x14ac:dyDescent="0.2">
      <c r="A17" s="17">
        <v>13</v>
      </c>
      <c r="B17" s="38" t="s">
        <v>17</v>
      </c>
      <c r="C17" s="39">
        <v>3499900</v>
      </c>
      <c r="D17" s="39"/>
      <c r="E17" s="19">
        <f t="shared" si="0"/>
        <v>3499900</v>
      </c>
      <c r="F17" s="40">
        <f t="shared" si="1"/>
        <v>73217.90800000001</v>
      </c>
      <c r="G17" s="21">
        <f t="shared" si="2"/>
        <v>4.5692481403009398E-3</v>
      </c>
      <c r="H17" s="18"/>
    </row>
    <row r="18" spans="1:8" ht="15" x14ac:dyDescent="0.2">
      <c r="A18" s="17">
        <v>14</v>
      </c>
      <c r="B18" s="38" t="s">
        <v>16</v>
      </c>
      <c r="C18" s="39">
        <v>3462300</v>
      </c>
      <c r="D18" s="39">
        <v>30400</v>
      </c>
      <c r="E18" s="19">
        <f t="shared" si="0"/>
        <v>3492700</v>
      </c>
      <c r="F18" s="40">
        <f t="shared" si="1"/>
        <v>73067.284</v>
      </c>
      <c r="G18" s="21">
        <f t="shared" si="2"/>
        <v>4.5598482755590418E-3</v>
      </c>
      <c r="H18" s="18"/>
    </row>
    <row r="19" spans="1:8" ht="15" x14ac:dyDescent="0.2">
      <c r="A19" s="17">
        <v>15</v>
      </c>
      <c r="B19" s="38" t="s">
        <v>24</v>
      </c>
      <c r="C19" s="39">
        <v>3244600</v>
      </c>
      <c r="D19" s="39">
        <v>21500</v>
      </c>
      <c r="E19" s="19">
        <f t="shared" si="0"/>
        <v>3266100</v>
      </c>
      <c r="F19" s="40">
        <f t="shared" si="1"/>
        <v>68326.812000000005</v>
      </c>
      <c r="G19" s="21">
        <f t="shared" si="2"/>
        <v>4.2640136435432158E-3</v>
      </c>
      <c r="H19" s="18"/>
    </row>
    <row r="20" spans="1:8" ht="15" x14ac:dyDescent="0.2">
      <c r="A20" s="17">
        <v>16</v>
      </c>
      <c r="B20" s="38" t="s">
        <v>46</v>
      </c>
      <c r="C20" s="39">
        <v>3099000</v>
      </c>
      <c r="D20" s="39"/>
      <c r="E20" s="19">
        <f t="shared" si="0"/>
        <v>3099000</v>
      </c>
      <c r="F20" s="40">
        <f t="shared" si="1"/>
        <v>64831.08</v>
      </c>
      <c r="G20" s="21">
        <f t="shared" si="2"/>
        <v>4.0458584493250124E-3</v>
      </c>
      <c r="H20" s="18"/>
    </row>
    <row r="21" spans="1:8" ht="15" x14ac:dyDescent="0.2">
      <c r="A21" s="17">
        <v>17</v>
      </c>
      <c r="B21" s="38" t="s">
        <v>20</v>
      </c>
      <c r="C21" s="39">
        <v>2369600</v>
      </c>
      <c r="D21" s="39">
        <v>564900</v>
      </c>
      <c r="E21" s="19">
        <f t="shared" si="0"/>
        <v>2934500</v>
      </c>
      <c r="F21" s="40">
        <f t="shared" si="1"/>
        <v>61389.740000000005</v>
      </c>
      <c r="G21" s="21">
        <f t="shared" si="2"/>
        <v>3.8310976507080511E-3</v>
      </c>
      <c r="H21" s="18"/>
    </row>
    <row r="22" spans="1:8" ht="15" x14ac:dyDescent="0.2">
      <c r="A22" s="17">
        <v>18</v>
      </c>
      <c r="B22" s="38" t="s">
        <v>23</v>
      </c>
      <c r="C22" s="39">
        <v>2679600</v>
      </c>
      <c r="D22" s="39">
        <v>87800</v>
      </c>
      <c r="E22" s="19">
        <f t="shared" si="0"/>
        <v>2767400</v>
      </c>
      <c r="F22" s="40">
        <f t="shared" si="1"/>
        <v>57894.008000000002</v>
      </c>
      <c r="G22" s="21">
        <f t="shared" si="2"/>
        <v>3.6129424564898482E-3</v>
      </c>
      <c r="H22" s="18"/>
    </row>
    <row r="23" spans="1:8" ht="15" x14ac:dyDescent="0.2">
      <c r="A23" s="17">
        <v>19</v>
      </c>
      <c r="B23" s="38" t="s">
        <v>41</v>
      </c>
      <c r="C23" s="39">
        <v>2618100</v>
      </c>
      <c r="D23" s="39">
        <v>69800</v>
      </c>
      <c r="E23" s="19">
        <f t="shared" si="0"/>
        <v>2687900</v>
      </c>
      <c r="F23" s="40">
        <f t="shared" si="1"/>
        <v>56230.868000000002</v>
      </c>
      <c r="G23" s="21">
        <f t="shared" si="2"/>
        <v>3.5091522832980645E-3</v>
      </c>
      <c r="H23" s="18"/>
    </row>
    <row r="24" spans="1:8" ht="15" x14ac:dyDescent="0.2">
      <c r="A24" s="17">
        <v>20</v>
      </c>
      <c r="B24" s="38" t="s">
        <v>28</v>
      </c>
      <c r="C24" s="39">
        <v>2659500</v>
      </c>
      <c r="D24" s="39">
        <v>200</v>
      </c>
      <c r="E24" s="19">
        <f t="shared" si="0"/>
        <v>2659700</v>
      </c>
      <c r="F24" s="40">
        <f t="shared" si="1"/>
        <v>55640.924000000006</v>
      </c>
      <c r="G24" s="21">
        <f t="shared" si="2"/>
        <v>3.4723361463922997E-3</v>
      </c>
      <c r="H24" s="18"/>
    </row>
    <row r="25" spans="1:8" ht="15" x14ac:dyDescent="0.2">
      <c r="A25" s="17">
        <v>21</v>
      </c>
      <c r="B25" s="38" t="s">
        <v>18</v>
      </c>
      <c r="C25" s="39">
        <v>2381200</v>
      </c>
      <c r="D25" s="39">
        <v>276900</v>
      </c>
      <c r="E25" s="19">
        <f t="shared" si="0"/>
        <v>2658100</v>
      </c>
      <c r="F25" s="40">
        <f>SUM(E25*0.02092)</f>
        <v>55607.452000000005</v>
      </c>
      <c r="G25" s="21">
        <f t="shared" si="2"/>
        <v>3.470247287560767E-3</v>
      </c>
      <c r="H25" s="18"/>
    </row>
    <row r="26" spans="1:8" ht="15" x14ac:dyDescent="0.2">
      <c r="A26" s="17">
        <v>22</v>
      </c>
      <c r="B26" s="38" t="s">
        <v>48</v>
      </c>
      <c r="C26" s="39">
        <v>2540000</v>
      </c>
      <c r="D26" s="39"/>
      <c r="E26" s="19">
        <f t="shared" si="0"/>
        <v>2540000</v>
      </c>
      <c r="F26" s="40">
        <f t="shared" si="1"/>
        <v>53136.800000000003</v>
      </c>
      <c r="G26" s="21">
        <f t="shared" si="2"/>
        <v>3.3160633950582549E-3</v>
      </c>
      <c r="H26" s="18"/>
    </row>
    <row r="27" spans="1:8" ht="15" x14ac:dyDescent="0.2">
      <c r="A27" s="17">
        <v>23</v>
      </c>
      <c r="B27" s="38" t="s">
        <v>56</v>
      </c>
      <c r="C27" s="39">
        <v>2351800</v>
      </c>
      <c r="D27" s="39">
        <v>114200</v>
      </c>
      <c r="E27" s="19">
        <f t="shared" si="0"/>
        <v>2466000</v>
      </c>
      <c r="F27" s="40">
        <f t="shared" si="1"/>
        <v>51588.72</v>
      </c>
      <c r="G27" s="21">
        <f t="shared" si="2"/>
        <v>3.2194536740998651E-3</v>
      </c>
      <c r="H27" s="18"/>
    </row>
    <row r="28" spans="1:8" ht="15" x14ac:dyDescent="0.2">
      <c r="A28" s="17">
        <v>24</v>
      </c>
      <c r="B28" s="38" t="s">
        <v>47</v>
      </c>
      <c r="C28" s="39">
        <v>2016800</v>
      </c>
      <c r="D28" s="39">
        <v>322800</v>
      </c>
      <c r="E28" s="19">
        <f t="shared" si="0"/>
        <v>2339600</v>
      </c>
      <c r="F28" s="40">
        <f t="shared" si="1"/>
        <v>48944.432000000001</v>
      </c>
      <c r="G28" s="21">
        <f t="shared" si="2"/>
        <v>3.054433826408777E-3</v>
      </c>
      <c r="H28" s="18"/>
    </row>
    <row r="29" spans="1:8" ht="15" x14ac:dyDescent="0.2">
      <c r="A29" s="17">
        <v>25</v>
      </c>
      <c r="B29" s="38" t="s">
        <v>57</v>
      </c>
      <c r="C29" s="39">
        <v>2051300</v>
      </c>
      <c r="D29" s="39">
        <v>12600</v>
      </c>
      <c r="E29" s="19">
        <f t="shared" si="0"/>
        <v>2063900</v>
      </c>
      <c r="F29" s="40">
        <f>SUM(E29*0.02092)</f>
        <v>43176.788</v>
      </c>
      <c r="G29" s="21">
        <f t="shared" si="2"/>
        <v>2.6944973390002885E-3</v>
      </c>
      <c r="H29" s="18"/>
    </row>
    <row r="30" spans="1:8" ht="15.75" thickBot="1" x14ac:dyDescent="0.25">
      <c r="A30" s="17"/>
      <c r="B30" s="18"/>
      <c r="C30" s="35">
        <f>SUM(C5:C29)</f>
        <v>179054500</v>
      </c>
      <c r="D30" s="35">
        <f t="shared" ref="D30:F30" si="3">SUM(D5:D29)</f>
        <v>13027300</v>
      </c>
      <c r="E30" s="35">
        <f t="shared" si="3"/>
        <v>192081800</v>
      </c>
      <c r="F30" s="42">
        <f t="shared" si="3"/>
        <v>4018351.2560000005</v>
      </c>
      <c r="G30" s="21">
        <f t="shared" si="2"/>
        <v>0.25076985269169322</v>
      </c>
    </row>
    <row r="31" spans="1:8" ht="13.5" thickTop="1" x14ac:dyDescent="0.2">
      <c r="A31" s="4"/>
      <c r="B31" t="s">
        <v>58</v>
      </c>
      <c r="C31" s="6"/>
      <c r="D31" s="6"/>
      <c r="E31" s="4"/>
      <c r="F31" s="4"/>
      <c r="G31" s="4"/>
    </row>
    <row r="32" spans="1:8" x14ac:dyDescent="0.2">
      <c r="A32" s="11"/>
      <c r="B32" t="s">
        <v>60</v>
      </c>
      <c r="C32" s="14"/>
      <c r="D32" s="14"/>
      <c r="E32" s="11"/>
      <c r="F32" s="11"/>
      <c r="G32" s="11"/>
    </row>
    <row r="33" spans="1:7" x14ac:dyDescent="0.2">
      <c r="A33" s="11"/>
      <c r="B33" t="s">
        <v>59</v>
      </c>
      <c r="C33" s="11"/>
      <c r="D33" s="14"/>
      <c r="E33" s="11"/>
      <c r="F33" s="11"/>
      <c r="G33" s="15"/>
    </row>
    <row r="34" spans="1:7" x14ac:dyDescent="0.2">
      <c r="A34" s="11"/>
      <c r="B34" s="43" t="s">
        <v>63</v>
      </c>
      <c r="C34" s="11"/>
      <c r="D34" s="14"/>
      <c r="E34" s="11"/>
      <c r="F34" s="11"/>
      <c r="G34" s="15"/>
    </row>
  </sheetData>
  <pageMargins left="0.7" right="0.7" top="0.75" bottom="0.75" header="0.3" footer="0.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G22" sqref="G22"/>
    </sheetView>
  </sheetViews>
  <sheetFormatPr defaultRowHeight="12.75" x14ac:dyDescent="0.2"/>
  <cols>
    <col min="1" max="1" width="5" style="11" customWidth="1"/>
    <col min="2" max="2" width="81.42578125" style="11" customWidth="1"/>
    <col min="3" max="3" width="16.85546875" style="11" customWidth="1"/>
    <col min="4" max="4" width="12.7109375" style="14" bestFit="1" customWidth="1"/>
    <col min="5" max="5" width="14.140625" style="11" bestFit="1" customWidth="1"/>
    <col min="6" max="6" width="17.5703125" style="11" bestFit="1" customWidth="1"/>
    <col min="7" max="7" width="8.85546875" style="15" customWidth="1"/>
    <col min="8" max="8" width="9.140625" style="11"/>
    <col min="9" max="9" width="12.7109375" style="11" bestFit="1" customWidth="1"/>
    <col min="10" max="257" width="9.140625" style="11"/>
    <col min="258" max="258" width="54.28515625" style="11" customWidth="1"/>
    <col min="259" max="259" width="12.140625" style="11" customWidth="1"/>
    <col min="260" max="260" width="13.140625" style="11" customWidth="1"/>
    <col min="261" max="261" width="13.5703125" style="11" customWidth="1"/>
    <col min="262" max="262" width="14.5703125" style="11" customWidth="1"/>
    <col min="263" max="263" width="8.85546875" style="11" customWidth="1"/>
    <col min="264" max="513" width="9.140625" style="11"/>
    <col min="514" max="514" width="54.28515625" style="11" customWidth="1"/>
    <col min="515" max="515" width="12.140625" style="11" customWidth="1"/>
    <col min="516" max="516" width="13.140625" style="11" customWidth="1"/>
    <col min="517" max="517" width="13.5703125" style="11" customWidth="1"/>
    <col min="518" max="518" width="14.5703125" style="11" customWidth="1"/>
    <col min="519" max="519" width="8.85546875" style="11" customWidth="1"/>
    <col min="520" max="769" width="9.140625" style="11"/>
    <col min="770" max="770" width="54.28515625" style="11" customWidth="1"/>
    <col min="771" max="771" width="12.140625" style="11" customWidth="1"/>
    <col min="772" max="772" width="13.140625" style="11" customWidth="1"/>
    <col min="773" max="773" width="13.5703125" style="11" customWidth="1"/>
    <col min="774" max="774" width="14.5703125" style="11" customWidth="1"/>
    <col min="775" max="775" width="8.85546875" style="11" customWidth="1"/>
    <col min="776" max="1025" width="9.140625" style="11"/>
    <col min="1026" max="1026" width="54.28515625" style="11" customWidth="1"/>
    <col min="1027" max="1027" width="12.140625" style="11" customWidth="1"/>
    <col min="1028" max="1028" width="13.140625" style="11" customWidth="1"/>
    <col min="1029" max="1029" width="13.5703125" style="11" customWidth="1"/>
    <col min="1030" max="1030" width="14.5703125" style="11" customWidth="1"/>
    <col min="1031" max="1031" width="8.85546875" style="11" customWidth="1"/>
    <col min="1032" max="1281" width="9.140625" style="11"/>
    <col min="1282" max="1282" width="54.28515625" style="11" customWidth="1"/>
    <col min="1283" max="1283" width="12.140625" style="11" customWidth="1"/>
    <col min="1284" max="1284" width="13.140625" style="11" customWidth="1"/>
    <col min="1285" max="1285" width="13.5703125" style="11" customWidth="1"/>
    <col min="1286" max="1286" width="14.5703125" style="11" customWidth="1"/>
    <col min="1287" max="1287" width="8.85546875" style="11" customWidth="1"/>
    <col min="1288" max="1537" width="9.140625" style="11"/>
    <col min="1538" max="1538" width="54.28515625" style="11" customWidth="1"/>
    <col min="1539" max="1539" width="12.140625" style="11" customWidth="1"/>
    <col min="1540" max="1540" width="13.140625" style="11" customWidth="1"/>
    <col min="1541" max="1541" width="13.5703125" style="11" customWidth="1"/>
    <col min="1542" max="1542" width="14.5703125" style="11" customWidth="1"/>
    <col min="1543" max="1543" width="8.85546875" style="11" customWidth="1"/>
    <col min="1544" max="1793" width="9.140625" style="11"/>
    <col min="1794" max="1794" width="54.28515625" style="11" customWidth="1"/>
    <col min="1795" max="1795" width="12.140625" style="11" customWidth="1"/>
    <col min="1796" max="1796" width="13.140625" style="11" customWidth="1"/>
    <col min="1797" max="1797" width="13.5703125" style="11" customWidth="1"/>
    <col min="1798" max="1798" width="14.5703125" style="11" customWidth="1"/>
    <col min="1799" max="1799" width="8.85546875" style="11" customWidth="1"/>
    <col min="1800" max="2049" width="9.140625" style="11"/>
    <col min="2050" max="2050" width="54.28515625" style="11" customWidth="1"/>
    <col min="2051" max="2051" width="12.140625" style="11" customWidth="1"/>
    <col min="2052" max="2052" width="13.140625" style="11" customWidth="1"/>
    <col min="2053" max="2053" width="13.5703125" style="11" customWidth="1"/>
    <col min="2054" max="2054" width="14.5703125" style="11" customWidth="1"/>
    <col min="2055" max="2055" width="8.85546875" style="11" customWidth="1"/>
    <col min="2056" max="2305" width="9.140625" style="11"/>
    <col min="2306" max="2306" width="54.28515625" style="11" customWidth="1"/>
    <col min="2307" max="2307" width="12.140625" style="11" customWidth="1"/>
    <col min="2308" max="2308" width="13.140625" style="11" customWidth="1"/>
    <col min="2309" max="2309" width="13.5703125" style="11" customWidth="1"/>
    <col min="2310" max="2310" width="14.5703125" style="11" customWidth="1"/>
    <col min="2311" max="2311" width="8.85546875" style="11" customWidth="1"/>
    <col min="2312" max="2561" width="9.140625" style="11"/>
    <col min="2562" max="2562" width="54.28515625" style="11" customWidth="1"/>
    <col min="2563" max="2563" width="12.140625" style="11" customWidth="1"/>
    <col min="2564" max="2564" width="13.140625" style="11" customWidth="1"/>
    <col min="2565" max="2565" width="13.5703125" style="11" customWidth="1"/>
    <col min="2566" max="2566" width="14.5703125" style="11" customWidth="1"/>
    <col min="2567" max="2567" width="8.85546875" style="11" customWidth="1"/>
    <col min="2568" max="2817" width="9.140625" style="11"/>
    <col min="2818" max="2818" width="54.28515625" style="11" customWidth="1"/>
    <col min="2819" max="2819" width="12.140625" style="11" customWidth="1"/>
    <col min="2820" max="2820" width="13.140625" style="11" customWidth="1"/>
    <col min="2821" max="2821" width="13.5703125" style="11" customWidth="1"/>
    <col min="2822" max="2822" width="14.5703125" style="11" customWidth="1"/>
    <col min="2823" max="2823" width="8.85546875" style="11" customWidth="1"/>
    <col min="2824" max="3073" width="9.140625" style="11"/>
    <col min="3074" max="3074" width="54.28515625" style="11" customWidth="1"/>
    <col min="3075" max="3075" width="12.140625" style="11" customWidth="1"/>
    <col min="3076" max="3076" width="13.140625" style="11" customWidth="1"/>
    <col min="3077" max="3077" width="13.5703125" style="11" customWidth="1"/>
    <col min="3078" max="3078" width="14.5703125" style="11" customWidth="1"/>
    <col min="3079" max="3079" width="8.85546875" style="11" customWidth="1"/>
    <col min="3080" max="3329" width="9.140625" style="11"/>
    <col min="3330" max="3330" width="54.28515625" style="11" customWidth="1"/>
    <col min="3331" max="3331" width="12.140625" style="11" customWidth="1"/>
    <col min="3332" max="3332" width="13.140625" style="11" customWidth="1"/>
    <col min="3333" max="3333" width="13.5703125" style="11" customWidth="1"/>
    <col min="3334" max="3334" width="14.5703125" style="11" customWidth="1"/>
    <col min="3335" max="3335" width="8.85546875" style="11" customWidth="1"/>
    <col min="3336" max="3585" width="9.140625" style="11"/>
    <col min="3586" max="3586" width="54.28515625" style="11" customWidth="1"/>
    <col min="3587" max="3587" width="12.140625" style="11" customWidth="1"/>
    <col min="3588" max="3588" width="13.140625" style="11" customWidth="1"/>
    <col min="3589" max="3589" width="13.5703125" style="11" customWidth="1"/>
    <col min="3590" max="3590" width="14.5703125" style="11" customWidth="1"/>
    <col min="3591" max="3591" width="8.85546875" style="11" customWidth="1"/>
    <col min="3592" max="3841" width="9.140625" style="11"/>
    <col min="3842" max="3842" width="54.28515625" style="11" customWidth="1"/>
    <col min="3843" max="3843" width="12.140625" style="11" customWidth="1"/>
    <col min="3844" max="3844" width="13.140625" style="11" customWidth="1"/>
    <col min="3845" max="3845" width="13.5703125" style="11" customWidth="1"/>
    <col min="3846" max="3846" width="14.5703125" style="11" customWidth="1"/>
    <col min="3847" max="3847" width="8.85546875" style="11" customWidth="1"/>
    <col min="3848" max="4097" width="9.140625" style="11"/>
    <col min="4098" max="4098" width="54.28515625" style="11" customWidth="1"/>
    <col min="4099" max="4099" width="12.140625" style="11" customWidth="1"/>
    <col min="4100" max="4100" width="13.140625" style="11" customWidth="1"/>
    <col min="4101" max="4101" width="13.5703125" style="11" customWidth="1"/>
    <col min="4102" max="4102" width="14.5703125" style="11" customWidth="1"/>
    <col min="4103" max="4103" width="8.85546875" style="11" customWidth="1"/>
    <col min="4104" max="4353" width="9.140625" style="11"/>
    <col min="4354" max="4354" width="54.28515625" style="11" customWidth="1"/>
    <col min="4355" max="4355" width="12.140625" style="11" customWidth="1"/>
    <col min="4356" max="4356" width="13.140625" style="11" customWidth="1"/>
    <col min="4357" max="4357" width="13.5703125" style="11" customWidth="1"/>
    <col min="4358" max="4358" width="14.5703125" style="11" customWidth="1"/>
    <col min="4359" max="4359" width="8.85546875" style="11" customWidth="1"/>
    <col min="4360" max="4609" width="9.140625" style="11"/>
    <col min="4610" max="4610" width="54.28515625" style="11" customWidth="1"/>
    <col min="4611" max="4611" width="12.140625" style="11" customWidth="1"/>
    <col min="4612" max="4612" width="13.140625" style="11" customWidth="1"/>
    <col min="4613" max="4613" width="13.5703125" style="11" customWidth="1"/>
    <col min="4614" max="4614" width="14.5703125" style="11" customWidth="1"/>
    <col min="4615" max="4615" width="8.85546875" style="11" customWidth="1"/>
    <col min="4616" max="4865" width="9.140625" style="11"/>
    <col min="4866" max="4866" width="54.28515625" style="11" customWidth="1"/>
    <col min="4867" max="4867" width="12.140625" style="11" customWidth="1"/>
    <col min="4868" max="4868" width="13.140625" style="11" customWidth="1"/>
    <col min="4869" max="4869" width="13.5703125" style="11" customWidth="1"/>
    <col min="4870" max="4870" width="14.5703125" style="11" customWidth="1"/>
    <col min="4871" max="4871" width="8.85546875" style="11" customWidth="1"/>
    <col min="4872" max="5121" width="9.140625" style="11"/>
    <col min="5122" max="5122" width="54.28515625" style="11" customWidth="1"/>
    <col min="5123" max="5123" width="12.140625" style="11" customWidth="1"/>
    <col min="5124" max="5124" width="13.140625" style="11" customWidth="1"/>
    <col min="5125" max="5125" width="13.5703125" style="11" customWidth="1"/>
    <col min="5126" max="5126" width="14.5703125" style="11" customWidth="1"/>
    <col min="5127" max="5127" width="8.85546875" style="11" customWidth="1"/>
    <col min="5128" max="5377" width="9.140625" style="11"/>
    <col min="5378" max="5378" width="54.28515625" style="11" customWidth="1"/>
    <col min="5379" max="5379" width="12.140625" style="11" customWidth="1"/>
    <col min="5380" max="5380" width="13.140625" style="11" customWidth="1"/>
    <col min="5381" max="5381" width="13.5703125" style="11" customWidth="1"/>
    <col min="5382" max="5382" width="14.5703125" style="11" customWidth="1"/>
    <col min="5383" max="5383" width="8.85546875" style="11" customWidth="1"/>
    <col min="5384" max="5633" width="9.140625" style="11"/>
    <col min="5634" max="5634" width="54.28515625" style="11" customWidth="1"/>
    <col min="5635" max="5635" width="12.140625" style="11" customWidth="1"/>
    <col min="5636" max="5636" width="13.140625" style="11" customWidth="1"/>
    <col min="5637" max="5637" width="13.5703125" style="11" customWidth="1"/>
    <col min="5638" max="5638" width="14.5703125" style="11" customWidth="1"/>
    <col min="5639" max="5639" width="8.85546875" style="11" customWidth="1"/>
    <col min="5640" max="5889" width="9.140625" style="11"/>
    <col min="5890" max="5890" width="54.28515625" style="11" customWidth="1"/>
    <col min="5891" max="5891" width="12.140625" style="11" customWidth="1"/>
    <col min="5892" max="5892" width="13.140625" style="11" customWidth="1"/>
    <col min="5893" max="5893" width="13.5703125" style="11" customWidth="1"/>
    <col min="5894" max="5894" width="14.5703125" style="11" customWidth="1"/>
    <col min="5895" max="5895" width="8.85546875" style="11" customWidth="1"/>
    <col min="5896" max="6145" width="9.140625" style="11"/>
    <col min="6146" max="6146" width="54.28515625" style="11" customWidth="1"/>
    <col min="6147" max="6147" width="12.140625" style="11" customWidth="1"/>
    <col min="6148" max="6148" width="13.140625" style="11" customWidth="1"/>
    <col min="6149" max="6149" width="13.5703125" style="11" customWidth="1"/>
    <col min="6150" max="6150" width="14.5703125" style="11" customWidth="1"/>
    <col min="6151" max="6151" width="8.85546875" style="11" customWidth="1"/>
    <col min="6152" max="6401" width="9.140625" style="11"/>
    <col min="6402" max="6402" width="54.28515625" style="11" customWidth="1"/>
    <col min="6403" max="6403" width="12.140625" style="11" customWidth="1"/>
    <col min="6404" max="6404" width="13.140625" style="11" customWidth="1"/>
    <col min="6405" max="6405" width="13.5703125" style="11" customWidth="1"/>
    <col min="6406" max="6406" width="14.5703125" style="11" customWidth="1"/>
    <col min="6407" max="6407" width="8.85546875" style="11" customWidth="1"/>
    <col min="6408" max="6657" width="9.140625" style="11"/>
    <col min="6658" max="6658" width="54.28515625" style="11" customWidth="1"/>
    <col min="6659" max="6659" width="12.140625" style="11" customWidth="1"/>
    <col min="6660" max="6660" width="13.140625" style="11" customWidth="1"/>
    <col min="6661" max="6661" width="13.5703125" style="11" customWidth="1"/>
    <col min="6662" max="6662" width="14.5703125" style="11" customWidth="1"/>
    <col min="6663" max="6663" width="8.85546875" style="11" customWidth="1"/>
    <col min="6664" max="6913" width="9.140625" style="11"/>
    <col min="6914" max="6914" width="54.28515625" style="11" customWidth="1"/>
    <col min="6915" max="6915" width="12.140625" style="11" customWidth="1"/>
    <col min="6916" max="6916" width="13.140625" style="11" customWidth="1"/>
    <col min="6917" max="6917" width="13.5703125" style="11" customWidth="1"/>
    <col min="6918" max="6918" width="14.5703125" style="11" customWidth="1"/>
    <col min="6919" max="6919" width="8.85546875" style="11" customWidth="1"/>
    <col min="6920" max="7169" width="9.140625" style="11"/>
    <col min="7170" max="7170" width="54.28515625" style="11" customWidth="1"/>
    <col min="7171" max="7171" width="12.140625" style="11" customWidth="1"/>
    <col min="7172" max="7172" width="13.140625" style="11" customWidth="1"/>
    <col min="7173" max="7173" width="13.5703125" style="11" customWidth="1"/>
    <col min="7174" max="7174" width="14.5703125" style="11" customWidth="1"/>
    <col min="7175" max="7175" width="8.85546875" style="11" customWidth="1"/>
    <col min="7176" max="7425" width="9.140625" style="11"/>
    <col min="7426" max="7426" width="54.28515625" style="11" customWidth="1"/>
    <col min="7427" max="7427" width="12.140625" style="11" customWidth="1"/>
    <col min="7428" max="7428" width="13.140625" style="11" customWidth="1"/>
    <col min="7429" max="7429" width="13.5703125" style="11" customWidth="1"/>
    <col min="7430" max="7430" width="14.5703125" style="11" customWidth="1"/>
    <col min="7431" max="7431" width="8.85546875" style="11" customWidth="1"/>
    <col min="7432" max="7681" width="9.140625" style="11"/>
    <col min="7682" max="7682" width="54.28515625" style="11" customWidth="1"/>
    <col min="7683" max="7683" width="12.140625" style="11" customWidth="1"/>
    <col min="7684" max="7684" width="13.140625" style="11" customWidth="1"/>
    <col min="7685" max="7685" width="13.5703125" style="11" customWidth="1"/>
    <col min="7686" max="7686" width="14.5703125" style="11" customWidth="1"/>
    <col min="7687" max="7687" width="8.85546875" style="11" customWidth="1"/>
    <col min="7688" max="7937" width="9.140625" style="11"/>
    <col min="7938" max="7938" width="54.28515625" style="11" customWidth="1"/>
    <col min="7939" max="7939" width="12.140625" style="11" customWidth="1"/>
    <col min="7940" max="7940" width="13.140625" style="11" customWidth="1"/>
    <col min="7941" max="7941" width="13.5703125" style="11" customWidth="1"/>
    <col min="7942" max="7942" width="14.5703125" style="11" customWidth="1"/>
    <col min="7943" max="7943" width="8.85546875" style="11" customWidth="1"/>
    <col min="7944" max="8193" width="9.140625" style="11"/>
    <col min="8194" max="8194" width="54.28515625" style="11" customWidth="1"/>
    <col min="8195" max="8195" width="12.140625" style="11" customWidth="1"/>
    <col min="8196" max="8196" width="13.140625" style="11" customWidth="1"/>
    <col min="8197" max="8197" width="13.5703125" style="11" customWidth="1"/>
    <col min="8198" max="8198" width="14.5703125" style="11" customWidth="1"/>
    <col min="8199" max="8199" width="8.85546875" style="11" customWidth="1"/>
    <col min="8200" max="8449" width="9.140625" style="11"/>
    <col min="8450" max="8450" width="54.28515625" style="11" customWidth="1"/>
    <col min="8451" max="8451" width="12.140625" style="11" customWidth="1"/>
    <col min="8452" max="8452" width="13.140625" style="11" customWidth="1"/>
    <col min="8453" max="8453" width="13.5703125" style="11" customWidth="1"/>
    <col min="8454" max="8454" width="14.5703125" style="11" customWidth="1"/>
    <col min="8455" max="8455" width="8.85546875" style="11" customWidth="1"/>
    <col min="8456" max="8705" width="9.140625" style="11"/>
    <col min="8706" max="8706" width="54.28515625" style="11" customWidth="1"/>
    <col min="8707" max="8707" width="12.140625" style="11" customWidth="1"/>
    <col min="8708" max="8708" width="13.140625" style="11" customWidth="1"/>
    <col min="8709" max="8709" width="13.5703125" style="11" customWidth="1"/>
    <col min="8710" max="8710" width="14.5703125" style="11" customWidth="1"/>
    <col min="8711" max="8711" width="8.85546875" style="11" customWidth="1"/>
    <col min="8712" max="8961" width="9.140625" style="11"/>
    <col min="8962" max="8962" width="54.28515625" style="11" customWidth="1"/>
    <col min="8963" max="8963" width="12.140625" style="11" customWidth="1"/>
    <col min="8964" max="8964" width="13.140625" style="11" customWidth="1"/>
    <col min="8965" max="8965" width="13.5703125" style="11" customWidth="1"/>
    <col min="8966" max="8966" width="14.5703125" style="11" customWidth="1"/>
    <col min="8967" max="8967" width="8.85546875" style="11" customWidth="1"/>
    <col min="8968" max="9217" width="9.140625" style="11"/>
    <col min="9218" max="9218" width="54.28515625" style="11" customWidth="1"/>
    <col min="9219" max="9219" width="12.140625" style="11" customWidth="1"/>
    <col min="9220" max="9220" width="13.140625" style="11" customWidth="1"/>
    <col min="9221" max="9221" width="13.5703125" style="11" customWidth="1"/>
    <col min="9222" max="9222" width="14.5703125" style="11" customWidth="1"/>
    <col min="9223" max="9223" width="8.85546875" style="11" customWidth="1"/>
    <col min="9224" max="9473" width="9.140625" style="11"/>
    <col min="9474" max="9474" width="54.28515625" style="11" customWidth="1"/>
    <col min="9475" max="9475" width="12.140625" style="11" customWidth="1"/>
    <col min="9476" max="9476" width="13.140625" style="11" customWidth="1"/>
    <col min="9477" max="9477" width="13.5703125" style="11" customWidth="1"/>
    <col min="9478" max="9478" width="14.5703125" style="11" customWidth="1"/>
    <col min="9479" max="9479" width="8.85546875" style="11" customWidth="1"/>
    <col min="9480" max="9729" width="9.140625" style="11"/>
    <col min="9730" max="9730" width="54.28515625" style="11" customWidth="1"/>
    <col min="9731" max="9731" width="12.140625" style="11" customWidth="1"/>
    <col min="9732" max="9732" width="13.140625" style="11" customWidth="1"/>
    <col min="9733" max="9733" width="13.5703125" style="11" customWidth="1"/>
    <col min="9734" max="9734" width="14.5703125" style="11" customWidth="1"/>
    <col min="9735" max="9735" width="8.85546875" style="11" customWidth="1"/>
    <col min="9736" max="9985" width="9.140625" style="11"/>
    <col min="9986" max="9986" width="54.28515625" style="11" customWidth="1"/>
    <col min="9987" max="9987" width="12.140625" style="11" customWidth="1"/>
    <col min="9988" max="9988" width="13.140625" style="11" customWidth="1"/>
    <col min="9989" max="9989" width="13.5703125" style="11" customWidth="1"/>
    <col min="9990" max="9990" width="14.5703125" style="11" customWidth="1"/>
    <col min="9991" max="9991" width="8.85546875" style="11" customWidth="1"/>
    <col min="9992" max="10241" width="9.140625" style="11"/>
    <col min="10242" max="10242" width="54.28515625" style="11" customWidth="1"/>
    <col min="10243" max="10243" width="12.140625" style="11" customWidth="1"/>
    <col min="10244" max="10244" width="13.140625" style="11" customWidth="1"/>
    <col min="10245" max="10245" width="13.5703125" style="11" customWidth="1"/>
    <col min="10246" max="10246" width="14.5703125" style="11" customWidth="1"/>
    <col min="10247" max="10247" width="8.85546875" style="11" customWidth="1"/>
    <col min="10248" max="10497" width="9.140625" style="11"/>
    <col min="10498" max="10498" width="54.28515625" style="11" customWidth="1"/>
    <col min="10499" max="10499" width="12.140625" style="11" customWidth="1"/>
    <col min="10500" max="10500" width="13.140625" style="11" customWidth="1"/>
    <col min="10501" max="10501" width="13.5703125" style="11" customWidth="1"/>
    <col min="10502" max="10502" width="14.5703125" style="11" customWidth="1"/>
    <col min="10503" max="10503" width="8.85546875" style="11" customWidth="1"/>
    <col min="10504" max="10753" width="9.140625" style="11"/>
    <col min="10754" max="10754" width="54.28515625" style="11" customWidth="1"/>
    <col min="10755" max="10755" width="12.140625" style="11" customWidth="1"/>
    <col min="10756" max="10756" width="13.140625" style="11" customWidth="1"/>
    <col min="10757" max="10757" width="13.5703125" style="11" customWidth="1"/>
    <col min="10758" max="10758" width="14.5703125" style="11" customWidth="1"/>
    <col min="10759" max="10759" width="8.85546875" style="11" customWidth="1"/>
    <col min="10760" max="11009" width="9.140625" style="11"/>
    <col min="11010" max="11010" width="54.28515625" style="11" customWidth="1"/>
    <col min="11011" max="11011" width="12.140625" style="11" customWidth="1"/>
    <col min="11012" max="11012" width="13.140625" style="11" customWidth="1"/>
    <col min="11013" max="11013" width="13.5703125" style="11" customWidth="1"/>
    <col min="11014" max="11014" width="14.5703125" style="11" customWidth="1"/>
    <col min="11015" max="11015" width="8.85546875" style="11" customWidth="1"/>
    <col min="11016" max="11265" width="9.140625" style="11"/>
    <col min="11266" max="11266" width="54.28515625" style="11" customWidth="1"/>
    <col min="11267" max="11267" width="12.140625" style="11" customWidth="1"/>
    <col min="11268" max="11268" width="13.140625" style="11" customWidth="1"/>
    <col min="11269" max="11269" width="13.5703125" style="11" customWidth="1"/>
    <col min="11270" max="11270" width="14.5703125" style="11" customWidth="1"/>
    <col min="11271" max="11271" width="8.85546875" style="11" customWidth="1"/>
    <col min="11272" max="11521" width="9.140625" style="11"/>
    <col min="11522" max="11522" width="54.28515625" style="11" customWidth="1"/>
    <col min="11523" max="11523" width="12.140625" style="11" customWidth="1"/>
    <col min="11524" max="11524" width="13.140625" style="11" customWidth="1"/>
    <col min="11525" max="11525" width="13.5703125" style="11" customWidth="1"/>
    <col min="11526" max="11526" width="14.5703125" style="11" customWidth="1"/>
    <col min="11527" max="11527" width="8.85546875" style="11" customWidth="1"/>
    <col min="11528" max="11777" width="9.140625" style="11"/>
    <col min="11778" max="11778" width="54.28515625" style="11" customWidth="1"/>
    <col min="11779" max="11779" width="12.140625" style="11" customWidth="1"/>
    <col min="11780" max="11780" width="13.140625" style="11" customWidth="1"/>
    <col min="11781" max="11781" width="13.5703125" style="11" customWidth="1"/>
    <col min="11782" max="11782" width="14.5703125" style="11" customWidth="1"/>
    <col min="11783" max="11783" width="8.85546875" style="11" customWidth="1"/>
    <col min="11784" max="12033" width="9.140625" style="11"/>
    <col min="12034" max="12034" width="54.28515625" style="11" customWidth="1"/>
    <col min="12035" max="12035" width="12.140625" style="11" customWidth="1"/>
    <col min="12036" max="12036" width="13.140625" style="11" customWidth="1"/>
    <col min="12037" max="12037" width="13.5703125" style="11" customWidth="1"/>
    <col min="12038" max="12038" width="14.5703125" style="11" customWidth="1"/>
    <col min="12039" max="12039" width="8.85546875" style="11" customWidth="1"/>
    <col min="12040" max="12289" width="9.140625" style="11"/>
    <col min="12290" max="12290" width="54.28515625" style="11" customWidth="1"/>
    <col min="12291" max="12291" width="12.140625" style="11" customWidth="1"/>
    <col min="12292" max="12292" width="13.140625" style="11" customWidth="1"/>
    <col min="12293" max="12293" width="13.5703125" style="11" customWidth="1"/>
    <col min="12294" max="12294" width="14.5703125" style="11" customWidth="1"/>
    <col min="12295" max="12295" width="8.85546875" style="11" customWidth="1"/>
    <col min="12296" max="12545" width="9.140625" style="11"/>
    <col min="12546" max="12546" width="54.28515625" style="11" customWidth="1"/>
    <col min="12547" max="12547" width="12.140625" style="11" customWidth="1"/>
    <col min="12548" max="12548" width="13.140625" style="11" customWidth="1"/>
    <col min="12549" max="12549" width="13.5703125" style="11" customWidth="1"/>
    <col min="12550" max="12550" width="14.5703125" style="11" customWidth="1"/>
    <col min="12551" max="12551" width="8.85546875" style="11" customWidth="1"/>
    <col min="12552" max="12801" width="9.140625" style="11"/>
    <col min="12802" max="12802" width="54.28515625" style="11" customWidth="1"/>
    <col min="12803" max="12803" width="12.140625" style="11" customWidth="1"/>
    <col min="12804" max="12804" width="13.140625" style="11" customWidth="1"/>
    <col min="12805" max="12805" width="13.5703125" style="11" customWidth="1"/>
    <col min="12806" max="12806" width="14.5703125" style="11" customWidth="1"/>
    <col min="12807" max="12807" width="8.85546875" style="11" customWidth="1"/>
    <col min="12808" max="13057" width="9.140625" style="11"/>
    <col min="13058" max="13058" width="54.28515625" style="11" customWidth="1"/>
    <col min="13059" max="13059" width="12.140625" style="11" customWidth="1"/>
    <col min="13060" max="13060" width="13.140625" style="11" customWidth="1"/>
    <col min="13061" max="13061" width="13.5703125" style="11" customWidth="1"/>
    <col min="13062" max="13062" width="14.5703125" style="11" customWidth="1"/>
    <col min="13063" max="13063" width="8.85546875" style="11" customWidth="1"/>
    <col min="13064" max="13313" width="9.140625" style="11"/>
    <col min="13314" max="13314" width="54.28515625" style="11" customWidth="1"/>
    <col min="13315" max="13315" width="12.140625" style="11" customWidth="1"/>
    <col min="13316" max="13316" width="13.140625" style="11" customWidth="1"/>
    <col min="13317" max="13317" width="13.5703125" style="11" customWidth="1"/>
    <col min="13318" max="13318" width="14.5703125" style="11" customWidth="1"/>
    <col min="13319" max="13319" width="8.85546875" style="11" customWidth="1"/>
    <col min="13320" max="13569" width="9.140625" style="11"/>
    <col min="13570" max="13570" width="54.28515625" style="11" customWidth="1"/>
    <col min="13571" max="13571" width="12.140625" style="11" customWidth="1"/>
    <col min="13572" max="13572" width="13.140625" style="11" customWidth="1"/>
    <col min="13573" max="13573" width="13.5703125" style="11" customWidth="1"/>
    <col min="13574" max="13574" width="14.5703125" style="11" customWidth="1"/>
    <col min="13575" max="13575" width="8.85546875" style="11" customWidth="1"/>
    <col min="13576" max="13825" width="9.140625" style="11"/>
    <col min="13826" max="13826" width="54.28515625" style="11" customWidth="1"/>
    <col min="13827" max="13827" width="12.140625" style="11" customWidth="1"/>
    <col min="13828" max="13828" width="13.140625" style="11" customWidth="1"/>
    <col min="13829" max="13829" width="13.5703125" style="11" customWidth="1"/>
    <col min="13830" max="13830" width="14.5703125" style="11" customWidth="1"/>
    <col min="13831" max="13831" width="8.85546875" style="11" customWidth="1"/>
    <col min="13832" max="14081" width="9.140625" style="11"/>
    <col min="14082" max="14082" width="54.28515625" style="11" customWidth="1"/>
    <col min="14083" max="14083" width="12.140625" style="11" customWidth="1"/>
    <col min="14084" max="14084" width="13.140625" style="11" customWidth="1"/>
    <col min="14085" max="14085" width="13.5703125" style="11" customWidth="1"/>
    <col min="14086" max="14086" width="14.5703125" style="11" customWidth="1"/>
    <col min="14087" max="14087" width="8.85546875" style="11" customWidth="1"/>
    <col min="14088" max="14337" width="9.140625" style="11"/>
    <col min="14338" max="14338" width="54.28515625" style="11" customWidth="1"/>
    <col min="14339" max="14339" width="12.140625" style="11" customWidth="1"/>
    <col min="14340" max="14340" width="13.140625" style="11" customWidth="1"/>
    <col min="14341" max="14341" width="13.5703125" style="11" customWidth="1"/>
    <col min="14342" max="14342" width="14.5703125" style="11" customWidth="1"/>
    <col min="14343" max="14343" width="8.85546875" style="11" customWidth="1"/>
    <col min="14344" max="14593" width="9.140625" style="11"/>
    <col min="14594" max="14594" width="54.28515625" style="11" customWidth="1"/>
    <col min="14595" max="14595" width="12.140625" style="11" customWidth="1"/>
    <col min="14596" max="14596" width="13.140625" style="11" customWidth="1"/>
    <col min="14597" max="14597" width="13.5703125" style="11" customWidth="1"/>
    <col min="14598" max="14598" width="14.5703125" style="11" customWidth="1"/>
    <col min="14599" max="14599" width="8.85546875" style="11" customWidth="1"/>
    <col min="14600" max="14849" width="9.140625" style="11"/>
    <col min="14850" max="14850" width="54.28515625" style="11" customWidth="1"/>
    <col min="14851" max="14851" width="12.140625" style="11" customWidth="1"/>
    <col min="14852" max="14852" width="13.140625" style="11" customWidth="1"/>
    <col min="14853" max="14853" width="13.5703125" style="11" customWidth="1"/>
    <col min="14854" max="14854" width="14.5703125" style="11" customWidth="1"/>
    <col min="14855" max="14855" width="8.85546875" style="11" customWidth="1"/>
    <col min="14856" max="15105" width="9.140625" style="11"/>
    <col min="15106" max="15106" width="54.28515625" style="11" customWidth="1"/>
    <col min="15107" max="15107" width="12.140625" style="11" customWidth="1"/>
    <col min="15108" max="15108" width="13.140625" style="11" customWidth="1"/>
    <col min="15109" max="15109" width="13.5703125" style="11" customWidth="1"/>
    <col min="15110" max="15110" width="14.5703125" style="11" customWidth="1"/>
    <col min="15111" max="15111" width="8.85546875" style="11" customWidth="1"/>
    <col min="15112" max="15361" width="9.140625" style="11"/>
    <col min="15362" max="15362" width="54.28515625" style="11" customWidth="1"/>
    <col min="15363" max="15363" width="12.140625" style="11" customWidth="1"/>
    <col min="15364" max="15364" width="13.140625" style="11" customWidth="1"/>
    <col min="15365" max="15365" width="13.5703125" style="11" customWidth="1"/>
    <col min="15366" max="15366" width="14.5703125" style="11" customWidth="1"/>
    <col min="15367" max="15367" width="8.85546875" style="11" customWidth="1"/>
    <col min="15368" max="15617" width="9.140625" style="11"/>
    <col min="15618" max="15618" width="54.28515625" style="11" customWidth="1"/>
    <col min="15619" max="15619" width="12.140625" style="11" customWidth="1"/>
    <col min="15620" max="15620" width="13.140625" style="11" customWidth="1"/>
    <col min="15621" max="15621" width="13.5703125" style="11" customWidth="1"/>
    <col min="15622" max="15622" width="14.5703125" style="11" customWidth="1"/>
    <col min="15623" max="15623" width="8.85546875" style="11" customWidth="1"/>
    <col min="15624" max="15873" width="9.140625" style="11"/>
    <col min="15874" max="15874" width="54.28515625" style="11" customWidth="1"/>
    <col min="15875" max="15875" width="12.140625" style="11" customWidth="1"/>
    <col min="15876" max="15876" width="13.140625" style="11" customWidth="1"/>
    <col min="15877" max="15877" width="13.5703125" style="11" customWidth="1"/>
    <col min="15878" max="15878" width="14.5703125" style="11" customWidth="1"/>
    <col min="15879" max="15879" width="8.85546875" style="11" customWidth="1"/>
    <col min="15880" max="16129" width="9.140625" style="11"/>
    <col min="16130" max="16130" width="54.28515625" style="11" customWidth="1"/>
    <col min="16131" max="16131" width="12.140625" style="11" customWidth="1"/>
    <col min="16132" max="16132" width="13.140625" style="11" customWidth="1"/>
    <col min="16133" max="16133" width="13.5703125" style="11" customWidth="1"/>
    <col min="16134" max="16134" width="14.5703125" style="11" customWidth="1"/>
    <col min="16135" max="16135" width="8.85546875" style="11" customWidth="1"/>
    <col min="16136" max="16384" width="9.140625" style="11"/>
  </cols>
  <sheetData>
    <row r="1" spans="1:10" s="1" customFormat="1" ht="20.25" x14ac:dyDescent="0.3">
      <c r="B1" s="2"/>
      <c r="C1" s="2" t="s">
        <v>45</v>
      </c>
      <c r="D1" s="3"/>
    </row>
    <row r="2" spans="1:10" s="4" customFormat="1" x14ac:dyDescent="0.2">
      <c r="D2" s="6"/>
      <c r="G2" s="7"/>
    </row>
    <row r="3" spans="1:10" s="29" customFormat="1" ht="15.75" x14ac:dyDescent="0.25">
      <c r="B3" s="8"/>
      <c r="C3" s="30" t="s">
        <v>0</v>
      </c>
      <c r="D3" s="31" t="s">
        <v>1</v>
      </c>
      <c r="E3" s="30" t="s">
        <v>5</v>
      </c>
      <c r="F3" s="30"/>
      <c r="G3" s="32"/>
    </row>
    <row r="4" spans="1:10" s="29" customFormat="1" ht="15.75" x14ac:dyDescent="0.25">
      <c r="B4" s="29" t="s">
        <v>2</v>
      </c>
      <c r="C4" s="30" t="s">
        <v>3</v>
      </c>
      <c r="D4" s="31" t="s">
        <v>4</v>
      </c>
      <c r="E4" s="30" t="s">
        <v>37</v>
      </c>
      <c r="F4" s="30" t="s">
        <v>6</v>
      </c>
      <c r="G4" s="33" t="s">
        <v>7</v>
      </c>
    </row>
    <row r="5" spans="1:10" s="22" customFormat="1" ht="15" x14ac:dyDescent="0.2">
      <c r="A5" s="17">
        <v>1</v>
      </c>
      <c r="B5" s="18" t="s">
        <v>8</v>
      </c>
      <c r="C5" s="19">
        <v>47371800</v>
      </c>
      <c r="D5" s="19"/>
      <c r="E5" s="19">
        <f t="shared" ref="E5:E29" si="0">C5+D5</f>
        <v>47371800</v>
      </c>
      <c r="F5" s="37">
        <f>SUM(E5*0.02092)</f>
        <v>991018.0560000001</v>
      </c>
      <c r="G5" s="21">
        <f>SUM(F5/16163007.48)</f>
        <v>6.1313963829211816E-2</v>
      </c>
      <c r="H5" s="18"/>
      <c r="I5" s="34"/>
      <c r="J5" s="34"/>
    </row>
    <row r="6" spans="1:10" s="22" customFormat="1" ht="15" x14ac:dyDescent="0.2">
      <c r="A6" s="17">
        <v>2</v>
      </c>
      <c r="B6" s="18" t="s">
        <v>9</v>
      </c>
      <c r="C6" s="19">
        <v>19465900</v>
      </c>
      <c r="D6" s="19">
        <v>7500</v>
      </c>
      <c r="E6" s="19">
        <f t="shared" si="0"/>
        <v>19473400</v>
      </c>
      <c r="F6" s="37">
        <f t="shared" ref="F6:F28" si="1">SUM(E6*0.02092)</f>
        <v>407383.52800000005</v>
      </c>
      <c r="G6" s="21">
        <f t="shared" ref="G6:G30" si="2">SUM(F6/16163007.48)</f>
        <v>2.5204685978404313E-2</v>
      </c>
      <c r="H6" s="18"/>
      <c r="I6" s="34"/>
      <c r="J6" s="34"/>
    </row>
    <row r="7" spans="1:10" s="22" customFormat="1" ht="15" x14ac:dyDescent="0.2">
      <c r="A7" s="17">
        <v>3</v>
      </c>
      <c r="B7" s="18" t="s">
        <v>32</v>
      </c>
      <c r="C7" s="19">
        <v>13938800</v>
      </c>
      <c r="D7" s="19">
        <v>2570400</v>
      </c>
      <c r="E7" s="19">
        <f t="shared" si="0"/>
        <v>16509200</v>
      </c>
      <c r="F7" s="37">
        <f t="shared" si="1"/>
        <v>345372.46400000004</v>
      </c>
      <c r="G7" s="21">
        <f t="shared" si="2"/>
        <v>2.1368081678323891E-2</v>
      </c>
      <c r="I7" s="34"/>
      <c r="J7" s="34"/>
    </row>
    <row r="8" spans="1:10" s="22" customFormat="1" ht="15" x14ac:dyDescent="0.2">
      <c r="A8" s="17">
        <v>4</v>
      </c>
      <c r="B8" s="18" t="s">
        <v>10</v>
      </c>
      <c r="C8" s="19">
        <v>12799000</v>
      </c>
      <c r="D8" s="19">
        <v>2510900</v>
      </c>
      <c r="E8" s="19">
        <f t="shared" si="0"/>
        <v>15309900</v>
      </c>
      <c r="F8" s="37">
        <f>SUM(E8*0.02092)</f>
        <v>320283.10800000001</v>
      </c>
      <c r="G8" s="21">
        <f t="shared" si="2"/>
        <v>1.9815811407395328E-2</v>
      </c>
      <c r="H8" s="18"/>
      <c r="I8" s="34"/>
      <c r="J8" s="34"/>
    </row>
    <row r="9" spans="1:10" s="22" customFormat="1" ht="15" x14ac:dyDescent="0.2">
      <c r="A9" s="17">
        <v>5</v>
      </c>
      <c r="B9" s="18" t="s">
        <v>11</v>
      </c>
      <c r="C9" s="19">
        <v>12787300</v>
      </c>
      <c r="D9" s="19">
        <v>300</v>
      </c>
      <c r="E9" s="19">
        <f t="shared" si="0"/>
        <v>12787600</v>
      </c>
      <c r="F9" s="37">
        <f t="shared" si="1"/>
        <v>267516.592</v>
      </c>
      <c r="G9" s="21">
        <f t="shared" si="2"/>
        <v>1.6551164276266239E-2</v>
      </c>
      <c r="H9" s="18"/>
      <c r="I9" s="34"/>
      <c r="J9" s="34"/>
    </row>
    <row r="10" spans="1:10" s="22" customFormat="1" ht="15" x14ac:dyDescent="0.2">
      <c r="A10" s="17">
        <v>6</v>
      </c>
      <c r="B10" s="18" t="s">
        <v>12</v>
      </c>
      <c r="C10" s="19">
        <v>3529500</v>
      </c>
      <c r="D10" s="19">
        <v>5450700</v>
      </c>
      <c r="E10" s="19">
        <f t="shared" si="0"/>
        <v>8980200</v>
      </c>
      <c r="F10" s="37">
        <f t="shared" si="1"/>
        <v>187865.78400000001</v>
      </c>
      <c r="G10" s="21">
        <f t="shared" si="2"/>
        <v>1.1623194769442747E-2</v>
      </c>
      <c r="H10" s="12"/>
      <c r="I10" s="34"/>
      <c r="J10" s="34"/>
    </row>
    <row r="11" spans="1:10" s="22" customFormat="1" ht="15" x14ac:dyDescent="0.2">
      <c r="A11" s="17">
        <v>7</v>
      </c>
      <c r="B11" s="18" t="s">
        <v>13</v>
      </c>
      <c r="C11" s="19">
        <v>7983000</v>
      </c>
      <c r="D11" s="19">
        <v>770200</v>
      </c>
      <c r="E11" s="19">
        <f t="shared" si="0"/>
        <v>8753200</v>
      </c>
      <c r="F11" s="37">
        <f t="shared" si="1"/>
        <v>183116.94400000002</v>
      </c>
      <c r="G11" s="21">
        <f t="shared" si="2"/>
        <v>1.1329385587836157E-2</v>
      </c>
      <c r="I11" s="34"/>
      <c r="J11" s="34"/>
    </row>
    <row r="12" spans="1:10" s="22" customFormat="1" ht="15" x14ac:dyDescent="0.2">
      <c r="A12" s="17">
        <v>8</v>
      </c>
      <c r="B12" s="18" t="s">
        <v>14</v>
      </c>
      <c r="C12" s="19">
        <v>6883600</v>
      </c>
      <c r="D12" s="19"/>
      <c r="E12" s="19">
        <f t="shared" si="0"/>
        <v>6883600</v>
      </c>
      <c r="F12" s="37">
        <f t="shared" si="1"/>
        <v>144004.91200000001</v>
      </c>
      <c r="G12" s="21">
        <f t="shared" si="2"/>
        <v>8.9095369273441676E-3</v>
      </c>
      <c r="H12" s="12"/>
      <c r="I12" s="34"/>
      <c r="J12" s="34"/>
    </row>
    <row r="13" spans="1:10" s="22" customFormat="1" ht="15" x14ac:dyDescent="0.2">
      <c r="A13" s="17">
        <v>9</v>
      </c>
      <c r="B13" s="12" t="s">
        <v>33</v>
      </c>
      <c r="C13" s="19">
        <v>5268300</v>
      </c>
      <c r="D13" s="19">
        <v>260500</v>
      </c>
      <c r="E13" s="19">
        <f t="shared" si="0"/>
        <v>5528800</v>
      </c>
      <c r="F13" s="37">
        <f t="shared" si="1"/>
        <v>115662.496</v>
      </c>
      <c r="G13" s="21">
        <f t="shared" si="2"/>
        <v>7.1560008954472129E-3</v>
      </c>
      <c r="H13" s="12"/>
      <c r="I13" s="34"/>
      <c r="J13" s="34"/>
    </row>
    <row r="14" spans="1:10" s="22" customFormat="1" ht="15" x14ac:dyDescent="0.2">
      <c r="A14" s="17">
        <v>10</v>
      </c>
      <c r="B14" s="18" t="s">
        <v>38</v>
      </c>
      <c r="C14" s="19">
        <v>4159700</v>
      </c>
      <c r="D14" s="19">
        <v>457500</v>
      </c>
      <c r="E14" s="19">
        <f t="shared" si="0"/>
        <v>4617200</v>
      </c>
      <c r="F14" s="37">
        <f t="shared" si="1"/>
        <v>96591.824000000008</v>
      </c>
      <c r="G14" s="21">
        <f t="shared" si="2"/>
        <v>5.9761046401495578E-3</v>
      </c>
      <c r="I14" s="34"/>
      <c r="J14" s="34"/>
    </row>
    <row r="15" spans="1:10" s="22" customFormat="1" ht="15" x14ac:dyDescent="0.2">
      <c r="A15" s="17">
        <v>11</v>
      </c>
      <c r="B15" s="18" t="s">
        <v>17</v>
      </c>
      <c r="C15" s="19">
        <v>3810700</v>
      </c>
      <c r="D15" s="19"/>
      <c r="E15" s="19">
        <f t="shared" si="0"/>
        <v>3810700</v>
      </c>
      <c r="F15" s="37">
        <f t="shared" ref="F15:F23" si="3">SUM(E15*0.02092)</f>
        <v>79719.843999999997</v>
      </c>
      <c r="G15" s="21">
        <f t="shared" si="2"/>
        <v>4.9322407416221769E-3</v>
      </c>
      <c r="H15" s="25"/>
      <c r="I15" s="34"/>
      <c r="J15" s="34"/>
    </row>
    <row r="16" spans="1:10" s="22" customFormat="1" ht="15" x14ac:dyDescent="0.2">
      <c r="A16" s="17">
        <v>12</v>
      </c>
      <c r="B16" s="12" t="s">
        <v>34</v>
      </c>
      <c r="C16" s="19">
        <v>3099800</v>
      </c>
      <c r="D16" s="19">
        <v>396800</v>
      </c>
      <c r="E16" s="19">
        <f t="shared" si="0"/>
        <v>3496600</v>
      </c>
      <c r="F16" s="37">
        <f t="shared" si="3"/>
        <v>73148.872000000003</v>
      </c>
      <c r="G16" s="21">
        <f t="shared" si="2"/>
        <v>4.5256968476017805E-3</v>
      </c>
      <c r="H16" s="18"/>
      <c r="I16" s="34"/>
      <c r="J16" s="34"/>
    </row>
    <row r="17" spans="1:10" s="22" customFormat="1" ht="15" x14ac:dyDescent="0.2">
      <c r="A17" s="17">
        <v>13</v>
      </c>
      <c r="B17" s="18" t="s">
        <v>18</v>
      </c>
      <c r="C17" s="19">
        <v>3062600</v>
      </c>
      <c r="D17" s="19">
        <v>290300</v>
      </c>
      <c r="E17" s="19">
        <f t="shared" si="0"/>
        <v>3352900</v>
      </c>
      <c r="F17" s="37">
        <f t="shared" si="3"/>
        <v>70142.668000000005</v>
      </c>
      <c r="G17" s="21">
        <f t="shared" si="2"/>
        <v>4.3397039868226309E-3</v>
      </c>
      <c r="H17" s="12"/>
      <c r="I17" s="34"/>
      <c r="J17" s="34"/>
    </row>
    <row r="18" spans="1:10" s="22" customFormat="1" ht="15" x14ac:dyDescent="0.2">
      <c r="A18" s="17">
        <v>14</v>
      </c>
      <c r="B18" s="18" t="s">
        <v>19</v>
      </c>
      <c r="C18" s="19">
        <v>3155200</v>
      </c>
      <c r="D18" s="19">
        <v>22100</v>
      </c>
      <c r="E18" s="19">
        <f t="shared" si="0"/>
        <v>3177300</v>
      </c>
      <c r="F18" s="37">
        <f t="shared" si="3"/>
        <v>66469.116000000009</v>
      </c>
      <c r="G18" s="21">
        <f t="shared" si="2"/>
        <v>4.1124225229895155E-3</v>
      </c>
      <c r="H18" s="12"/>
      <c r="I18" s="34"/>
      <c r="J18" s="34"/>
    </row>
    <row r="19" spans="1:10" s="22" customFormat="1" ht="15" x14ac:dyDescent="0.2">
      <c r="A19" s="17">
        <v>15</v>
      </c>
      <c r="B19" s="18" t="s">
        <v>20</v>
      </c>
      <c r="C19" s="19">
        <v>2720900</v>
      </c>
      <c r="D19" s="19">
        <v>319800</v>
      </c>
      <c r="E19" s="19">
        <f t="shared" si="0"/>
        <v>3040700</v>
      </c>
      <c r="F19" s="37">
        <f t="shared" si="3"/>
        <v>63611.444000000003</v>
      </c>
      <c r="G19" s="21">
        <f t="shared" si="2"/>
        <v>3.9356192885954171E-3</v>
      </c>
      <c r="H19" s="12"/>
      <c r="I19" s="34"/>
      <c r="J19" s="34"/>
    </row>
    <row r="20" spans="1:10" s="22" customFormat="1" ht="15" x14ac:dyDescent="0.2">
      <c r="A20" s="17">
        <v>16</v>
      </c>
      <c r="B20" s="18" t="s">
        <v>41</v>
      </c>
      <c r="C20" s="19">
        <v>2835200</v>
      </c>
      <c r="D20" s="19">
        <v>74700</v>
      </c>
      <c r="E20" s="19">
        <f t="shared" si="0"/>
        <v>2909900</v>
      </c>
      <c r="F20" s="37">
        <f t="shared" si="3"/>
        <v>60875.108</v>
      </c>
      <c r="G20" s="21">
        <f t="shared" si="2"/>
        <v>3.7663230729384034E-3</v>
      </c>
      <c r="H20" s="12"/>
      <c r="I20" s="34"/>
      <c r="J20" s="34"/>
    </row>
    <row r="21" spans="1:10" s="22" customFormat="1" ht="15" x14ac:dyDescent="0.2">
      <c r="A21" s="17">
        <v>17</v>
      </c>
      <c r="B21" s="18" t="s">
        <v>22</v>
      </c>
      <c r="C21" s="19">
        <v>2825000</v>
      </c>
      <c r="D21" s="19">
        <v>3800</v>
      </c>
      <c r="E21" s="19">
        <f t="shared" si="0"/>
        <v>2828800</v>
      </c>
      <c r="F21" s="37">
        <f t="shared" si="3"/>
        <v>59178.496000000006</v>
      </c>
      <c r="G21" s="21">
        <f t="shared" si="2"/>
        <v>3.6613542419767541E-3</v>
      </c>
      <c r="H21" s="12"/>
      <c r="I21" s="34"/>
      <c r="J21" s="34"/>
    </row>
    <row r="22" spans="1:10" s="22" customFormat="1" ht="15" x14ac:dyDescent="0.2">
      <c r="A22" s="17">
        <v>18</v>
      </c>
      <c r="B22" s="18" t="s">
        <v>24</v>
      </c>
      <c r="C22" s="19">
        <v>2684300</v>
      </c>
      <c r="D22" s="19">
        <v>22600</v>
      </c>
      <c r="E22" s="19">
        <f t="shared" si="0"/>
        <v>2706900</v>
      </c>
      <c r="F22" s="37">
        <f t="shared" si="3"/>
        <v>56628.348000000005</v>
      </c>
      <c r="G22" s="21">
        <f t="shared" si="2"/>
        <v>3.5035774171404393E-3</v>
      </c>
      <c r="H22" s="12"/>
      <c r="I22" s="34"/>
      <c r="J22" s="34"/>
    </row>
    <row r="23" spans="1:10" s="22" customFormat="1" ht="15" x14ac:dyDescent="0.2">
      <c r="A23" s="17">
        <v>19</v>
      </c>
      <c r="B23" s="18" t="s">
        <v>16</v>
      </c>
      <c r="C23" s="19">
        <v>2500000</v>
      </c>
      <c r="D23" s="19">
        <v>27500</v>
      </c>
      <c r="E23" s="19">
        <f t="shared" si="0"/>
        <v>2527500</v>
      </c>
      <c r="F23" s="37">
        <f t="shared" si="3"/>
        <v>52875.3</v>
      </c>
      <c r="G23" s="21">
        <f t="shared" si="2"/>
        <v>3.2713775617209577E-3</v>
      </c>
      <c r="H23" s="12"/>
      <c r="I23" s="34"/>
      <c r="J23" s="34"/>
    </row>
    <row r="24" spans="1:10" s="22" customFormat="1" ht="15" x14ac:dyDescent="0.2">
      <c r="A24" s="17">
        <v>20</v>
      </c>
      <c r="B24" s="18" t="s">
        <v>46</v>
      </c>
      <c r="C24" s="19">
        <v>2461000</v>
      </c>
      <c r="D24" s="19"/>
      <c r="E24" s="19">
        <f t="shared" si="0"/>
        <v>2461000</v>
      </c>
      <c r="F24" s="37">
        <f t="shared" si="1"/>
        <v>51484.12</v>
      </c>
      <c r="G24" s="21">
        <f t="shared" si="2"/>
        <v>3.1853057089595558E-3</v>
      </c>
      <c r="H24" s="12"/>
      <c r="I24" s="34"/>
      <c r="J24" s="34"/>
    </row>
    <row r="25" spans="1:10" s="22" customFormat="1" ht="15" x14ac:dyDescent="0.2">
      <c r="A25" s="17">
        <v>21</v>
      </c>
      <c r="B25" s="18" t="s">
        <v>23</v>
      </c>
      <c r="C25" s="19">
        <v>2329800</v>
      </c>
      <c r="D25" s="19">
        <v>87800</v>
      </c>
      <c r="E25" s="19">
        <f t="shared" si="0"/>
        <v>2417600</v>
      </c>
      <c r="F25" s="37">
        <f>SUM(E25*0.02092)</f>
        <v>50576.192000000003</v>
      </c>
      <c r="G25" s="21">
        <f t="shared" si="2"/>
        <v>3.1291324997889565E-3</v>
      </c>
      <c r="H25" s="12"/>
      <c r="I25" s="34"/>
      <c r="J25" s="34"/>
    </row>
    <row r="26" spans="1:10" s="22" customFormat="1" ht="15" x14ac:dyDescent="0.2">
      <c r="A26" s="17">
        <v>22</v>
      </c>
      <c r="B26" s="18" t="s">
        <v>47</v>
      </c>
      <c r="C26" s="19">
        <v>2100000</v>
      </c>
      <c r="D26" s="19">
        <v>278700</v>
      </c>
      <c r="E26" s="19">
        <f t="shared" si="0"/>
        <v>2378700</v>
      </c>
      <c r="F26" s="37">
        <f t="shared" si="1"/>
        <v>49762.404000000002</v>
      </c>
      <c r="G26" s="21">
        <f t="shared" si="2"/>
        <v>3.0787837017074745E-3</v>
      </c>
      <c r="H26" s="12"/>
      <c r="I26" s="34"/>
      <c r="J26" s="34"/>
    </row>
    <row r="27" spans="1:10" s="22" customFormat="1" ht="15" x14ac:dyDescent="0.2">
      <c r="A27" s="17">
        <v>23</v>
      </c>
      <c r="B27" s="18" t="s">
        <v>48</v>
      </c>
      <c r="C27" s="19">
        <v>2303700</v>
      </c>
      <c r="D27" s="19"/>
      <c r="E27" s="19">
        <f t="shared" si="0"/>
        <v>2303700</v>
      </c>
      <c r="F27" s="37">
        <f t="shared" si="1"/>
        <v>48193.404000000002</v>
      </c>
      <c r="G27" s="21">
        <f t="shared" si="2"/>
        <v>2.9817101835555174E-3</v>
      </c>
      <c r="H27" s="12"/>
      <c r="I27" s="34"/>
      <c r="J27" s="34"/>
    </row>
    <row r="28" spans="1:10" s="22" customFormat="1" ht="15" x14ac:dyDescent="0.2">
      <c r="A28" s="17">
        <v>24</v>
      </c>
      <c r="B28" s="18" t="s">
        <v>28</v>
      </c>
      <c r="C28" s="19">
        <v>2128300</v>
      </c>
      <c r="D28" s="19">
        <v>8600</v>
      </c>
      <c r="E28" s="19">
        <f t="shared" si="0"/>
        <v>2136900</v>
      </c>
      <c r="F28" s="37">
        <f t="shared" si="1"/>
        <v>44703.948000000004</v>
      </c>
      <c r="G28" s="21">
        <f t="shared" si="2"/>
        <v>2.7658186791855647E-3</v>
      </c>
      <c r="H28" s="12"/>
      <c r="I28" s="34"/>
      <c r="J28" s="34"/>
    </row>
    <row r="29" spans="1:10" s="22" customFormat="1" ht="15" x14ac:dyDescent="0.2">
      <c r="A29" s="17">
        <v>25</v>
      </c>
      <c r="B29" s="18" t="s">
        <v>40</v>
      </c>
      <c r="C29" s="19">
        <v>2004100</v>
      </c>
      <c r="D29" s="19"/>
      <c r="E29" s="19">
        <f t="shared" si="0"/>
        <v>2004100</v>
      </c>
      <c r="F29" s="37">
        <f>SUM(E29*0.02092)</f>
        <v>41925.772000000004</v>
      </c>
      <c r="G29" s="21">
        <f t="shared" si="2"/>
        <v>2.5939338363778325E-3</v>
      </c>
      <c r="H29" s="12"/>
      <c r="I29" s="34"/>
      <c r="J29" s="34"/>
    </row>
    <row r="30" spans="1:10" s="22" customFormat="1" ht="15.75" thickBot="1" x14ac:dyDescent="0.25">
      <c r="A30" s="17"/>
      <c r="B30" s="18"/>
      <c r="C30" s="35">
        <f>SUM(C5:C29)</f>
        <v>174207500</v>
      </c>
      <c r="D30" s="35">
        <f t="shared" ref="D30:F30" si="4">SUM(D5:D29)</f>
        <v>13560700</v>
      </c>
      <c r="E30" s="35">
        <f t="shared" si="4"/>
        <v>187768200</v>
      </c>
      <c r="F30" s="36">
        <f t="shared" si="4"/>
        <v>3928110.7440000004</v>
      </c>
      <c r="G30" s="21">
        <f t="shared" si="2"/>
        <v>0.24303093028080441</v>
      </c>
      <c r="H30" s="12"/>
    </row>
    <row r="31" spans="1:10" s="4" customFormat="1" ht="15.75" customHeight="1" thickTop="1" x14ac:dyDescent="0.2">
      <c r="B31" t="s">
        <v>49</v>
      </c>
      <c r="C31" s="6"/>
      <c r="D31" s="6"/>
    </row>
    <row r="32" spans="1:10" ht="14.25" customHeight="1" x14ac:dyDescent="0.2">
      <c r="B32" t="s">
        <v>50</v>
      </c>
      <c r="C32" s="14"/>
      <c r="G32" s="11"/>
    </row>
    <row r="33" spans="2:2" x14ac:dyDescent="0.2">
      <c r="B33" t="s">
        <v>52</v>
      </c>
    </row>
    <row r="34" spans="2:2" x14ac:dyDescent="0.2">
      <c r="B34" t="s">
        <v>51</v>
      </c>
    </row>
  </sheetData>
  <pageMargins left="0.26" right="0.31" top="1" bottom="1" header="0.5" footer="0.5"/>
  <pageSetup scale="86" orientation="landscape" horizontalDpi="4294967295" verticalDpi="300" r:id="rId1"/>
  <headerFooter differentOddEven="1" alignWithMargins="0">
    <oddFooter>&amp;L&amp;Z&amp;F&amp;R&amp;A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Normal="100" workbookViewId="0"/>
  </sheetViews>
  <sheetFormatPr defaultRowHeight="12.75" x14ac:dyDescent="0.2"/>
  <cols>
    <col min="1" max="1" width="5" style="11" customWidth="1"/>
    <col min="2" max="2" width="81.42578125" style="11" customWidth="1"/>
    <col min="3" max="3" width="16.85546875" style="11" customWidth="1"/>
    <col min="4" max="4" width="12.7109375" style="14" bestFit="1" customWidth="1"/>
    <col min="5" max="5" width="14.140625" style="11" bestFit="1" customWidth="1"/>
    <col min="6" max="6" width="17.5703125" style="11" bestFit="1" customWidth="1"/>
    <col min="7" max="7" width="8.85546875" style="15" customWidth="1"/>
    <col min="8" max="257" width="9.140625" style="11"/>
    <col min="258" max="258" width="54.28515625" style="11" customWidth="1"/>
    <col min="259" max="259" width="12.140625" style="11" customWidth="1"/>
    <col min="260" max="260" width="13.140625" style="11" customWidth="1"/>
    <col min="261" max="261" width="13.5703125" style="11" customWidth="1"/>
    <col min="262" max="262" width="14.5703125" style="11" customWidth="1"/>
    <col min="263" max="263" width="8.85546875" style="11" customWidth="1"/>
    <col min="264" max="513" width="9.140625" style="11"/>
    <col min="514" max="514" width="54.28515625" style="11" customWidth="1"/>
    <col min="515" max="515" width="12.140625" style="11" customWidth="1"/>
    <col min="516" max="516" width="13.140625" style="11" customWidth="1"/>
    <col min="517" max="517" width="13.5703125" style="11" customWidth="1"/>
    <col min="518" max="518" width="14.5703125" style="11" customWidth="1"/>
    <col min="519" max="519" width="8.85546875" style="11" customWidth="1"/>
    <col min="520" max="769" width="9.140625" style="11"/>
    <col min="770" max="770" width="54.28515625" style="11" customWidth="1"/>
    <col min="771" max="771" width="12.140625" style="11" customWidth="1"/>
    <col min="772" max="772" width="13.140625" style="11" customWidth="1"/>
    <col min="773" max="773" width="13.5703125" style="11" customWidth="1"/>
    <col min="774" max="774" width="14.5703125" style="11" customWidth="1"/>
    <col min="775" max="775" width="8.85546875" style="11" customWidth="1"/>
    <col min="776" max="1025" width="9.140625" style="11"/>
    <col min="1026" max="1026" width="54.28515625" style="11" customWidth="1"/>
    <col min="1027" max="1027" width="12.140625" style="11" customWidth="1"/>
    <col min="1028" max="1028" width="13.140625" style="11" customWidth="1"/>
    <col min="1029" max="1029" width="13.5703125" style="11" customWidth="1"/>
    <col min="1030" max="1030" width="14.5703125" style="11" customWidth="1"/>
    <col min="1031" max="1031" width="8.85546875" style="11" customWidth="1"/>
    <col min="1032" max="1281" width="9.140625" style="11"/>
    <col min="1282" max="1282" width="54.28515625" style="11" customWidth="1"/>
    <col min="1283" max="1283" width="12.140625" style="11" customWidth="1"/>
    <col min="1284" max="1284" width="13.140625" style="11" customWidth="1"/>
    <col min="1285" max="1285" width="13.5703125" style="11" customWidth="1"/>
    <col min="1286" max="1286" width="14.5703125" style="11" customWidth="1"/>
    <col min="1287" max="1287" width="8.85546875" style="11" customWidth="1"/>
    <col min="1288" max="1537" width="9.140625" style="11"/>
    <col min="1538" max="1538" width="54.28515625" style="11" customWidth="1"/>
    <col min="1539" max="1539" width="12.140625" style="11" customWidth="1"/>
    <col min="1540" max="1540" width="13.140625" style="11" customWidth="1"/>
    <col min="1541" max="1541" width="13.5703125" style="11" customWidth="1"/>
    <col min="1542" max="1542" width="14.5703125" style="11" customWidth="1"/>
    <col min="1543" max="1543" width="8.85546875" style="11" customWidth="1"/>
    <col min="1544" max="1793" width="9.140625" style="11"/>
    <col min="1794" max="1794" width="54.28515625" style="11" customWidth="1"/>
    <col min="1795" max="1795" width="12.140625" style="11" customWidth="1"/>
    <col min="1796" max="1796" width="13.140625" style="11" customWidth="1"/>
    <col min="1797" max="1797" width="13.5703125" style="11" customWidth="1"/>
    <col min="1798" max="1798" width="14.5703125" style="11" customWidth="1"/>
    <col min="1799" max="1799" width="8.85546875" style="11" customWidth="1"/>
    <col min="1800" max="2049" width="9.140625" style="11"/>
    <col min="2050" max="2050" width="54.28515625" style="11" customWidth="1"/>
    <col min="2051" max="2051" width="12.140625" style="11" customWidth="1"/>
    <col min="2052" max="2052" width="13.140625" style="11" customWidth="1"/>
    <col min="2053" max="2053" width="13.5703125" style="11" customWidth="1"/>
    <col min="2054" max="2054" width="14.5703125" style="11" customWidth="1"/>
    <col min="2055" max="2055" width="8.85546875" style="11" customWidth="1"/>
    <col min="2056" max="2305" width="9.140625" style="11"/>
    <col min="2306" max="2306" width="54.28515625" style="11" customWidth="1"/>
    <col min="2307" max="2307" width="12.140625" style="11" customWidth="1"/>
    <col min="2308" max="2308" width="13.140625" style="11" customWidth="1"/>
    <col min="2309" max="2309" width="13.5703125" style="11" customWidth="1"/>
    <col min="2310" max="2310" width="14.5703125" style="11" customWidth="1"/>
    <col min="2311" max="2311" width="8.85546875" style="11" customWidth="1"/>
    <col min="2312" max="2561" width="9.140625" style="11"/>
    <col min="2562" max="2562" width="54.28515625" style="11" customWidth="1"/>
    <col min="2563" max="2563" width="12.140625" style="11" customWidth="1"/>
    <col min="2564" max="2564" width="13.140625" style="11" customWidth="1"/>
    <col min="2565" max="2565" width="13.5703125" style="11" customWidth="1"/>
    <col min="2566" max="2566" width="14.5703125" style="11" customWidth="1"/>
    <col min="2567" max="2567" width="8.85546875" style="11" customWidth="1"/>
    <col min="2568" max="2817" width="9.140625" style="11"/>
    <col min="2818" max="2818" width="54.28515625" style="11" customWidth="1"/>
    <col min="2819" max="2819" width="12.140625" style="11" customWidth="1"/>
    <col min="2820" max="2820" width="13.140625" style="11" customWidth="1"/>
    <col min="2821" max="2821" width="13.5703125" style="11" customWidth="1"/>
    <col min="2822" max="2822" width="14.5703125" style="11" customWidth="1"/>
    <col min="2823" max="2823" width="8.85546875" style="11" customWidth="1"/>
    <col min="2824" max="3073" width="9.140625" style="11"/>
    <col min="3074" max="3074" width="54.28515625" style="11" customWidth="1"/>
    <col min="3075" max="3075" width="12.140625" style="11" customWidth="1"/>
    <col min="3076" max="3076" width="13.140625" style="11" customWidth="1"/>
    <col min="3077" max="3077" width="13.5703125" style="11" customWidth="1"/>
    <col min="3078" max="3078" width="14.5703125" style="11" customWidth="1"/>
    <col min="3079" max="3079" width="8.85546875" style="11" customWidth="1"/>
    <col min="3080" max="3329" width="9.140625" style="11"/>
    <col min="3330" max="3330" width="54.28515625" style="11" customWidth="1"/>
    <col min="3331" max="3331" width="12.140625" style="11" customWidth="1"/>
    <col min="3332" max="3332" width="13.140625" style="11" customWidth="1"/>
    <col min="3333" max="3333" width="13.5703125" style="11" customWidth="1"/>
    <col min="3334" max="3334" width="14.5703125" style="11" customWidth="1"/>
    <col min="3335" max="3335" width="8.85546875" style="11" customWidth="1"/>
    <col min="3336" max="3585" width="9.140625" style="11"/>
    <col min="3586" max="3586" width="54.28515625" style="11" customWidth="1"/>
    <col min="3587" max="3587" width="12.140625" style="11" customWidth="1"/>
    <col min="3588" max="3588" width="13.140625" style="11" customWidth="1"/>
    <col min="3589" max="3589" width="13.5703125" style="11" customWidth="1"/>
    <col min="3590" max="3590" width="14.5703125" style="11" customWidth="1"/>
    <col min="3591" max="3591" width="8.85546875" style="11" customWidth="1"/>
    <col min="3592" max="3841" width="9.140625" style="11"/>
    <col min="3842" max="3842" width="54.28515625" style="11" customWidth="1"/>
    <col min="3843" max="3843" width="12.140625" style="11" customWidth="1"/>
    <col min="3844" max="3844" width="13.140625" style="11" customWidth="1"/>
    <col min="3845" max="3845" width="13.5703125" style="11" customWidth="1"/>
    <col min="3846" max="3846" width="14.5703125" style="11" customWidth="1"/>
    <col min="3847" max="3847" width="8.85546875" style="11" customWidth="1"/>
    <col min="3848" max="4097" width="9.140625" style="11"/>
    <col min="4098" max="4098" width="54.28515625" style="11" customWidth="1"/>
    <col min="4099" max="4099" width="12.140625" style="11" customWidth="1"/>
    <col min="4100" max="4100" width="13.140625" style="11" customWidth="1"/>
    <col min="4101" max="4101" width="13.5703125" style="11" customWidth="1"/>
    <col min="4102" max="4102" width="14.5703125" style="11" customWidth="1"/>
    <col min="4103" max="4103" width="8.85546875" style="11" customWidth="1"/>
    <col min="4104" max="4353" width="9.140625" style="11"/>
    <col min="4354" max="4354" width="54.28515625" style="11" customWidth="1"/>
    <col min="4355" max="4355" width="12.140625" style="11" customWidth="1"/>
    <col min="4356" max="4356" width="13.140625" style="11" customWidth="1"/>
    <col min="4357" max="4357" width="13.5703125" style="11" customWidth="1"/>
    <col min="4358" max="4358" width="14.5703125" style="11" customWidth="1"/>
    <col min="4359" max="4359" width="8.85546875" style="11" customWidth="1"/>
    <col min="4360" max="4609" width="9.140625" style="11"/>
    <col min="4610" max="4610" width="54.28515625" style="11" customWidth="1"/>
    <col min="4611" max="4611" width="12.140625" style="11" customWidth="1"/>
    <col min="4612" max="4612" width="13.140625" style="11" customWidth="1"/>
    <col min="4613" max="4613" width="13.5703125" style="11" customWidth="1"/>
    <col min="4614" max="4614" width="14.5703125" style="11" customWidth="1"/>
    <col min="4615" max="4615" width="8.85546875" style="11" customWidth="1"/>
    <col min="4616" max="4865" width="9.140625" style="11"/>
    <col min="4866" max="4866" width="54.28515625" style="11" customWidth="1"/>
    <col min="4867" max="4867" width="12.140625" style="11" customWidth="1"/>
    <col min="4868" max="4868" width="13.140625" style="11" customWidth="1"/>
    <col min="4869" max="4869" width="13.5703125" style="11" customWidth="1"/>
    <col min="4870" max="4870" width="14.5703125" style="11" customWidth="1"/>
    <col min="4871" max="4871" width="8.85546875" style="11" customWidth="1"/>
    <col min="4872" max="5121" width="9.140625" style="11"/>
    <col min="5122" max="5122" width="54.28515625" style="11" customWidth="1"/>
    <col min="5123" max="5123" width="12.140625" style="11" customWidth="1"/>
    <col min="5124" max="5124" width="13.140625" style="11" customWidth="1"/>
    <col min="5125" max="5125" width="13.5703125" style="11" customWidth="1"/>
    <col min="5126" max="5126" width="14.5703125" style="11" customWidth="1"/>
    <col min="5127" max="5127" width="8.85546875" style="11" customWidth="1"/>
    <col min="5128" max="5377" width="9.140625" style="11"/>
    <col min="5378" max="5378" width="54.28515625" style="11" customWidth="1"/>
    <col min="5379" max="5379" width="12.140625" style="11" customWidth="1"/>
    <col min="5380" max="5380" width="13.140625" style="11" customWidth="1"/>
    <col min="5381" max="5381" width="13.5703125" style="11" customWidth="1"/>
    <col min="5382" max="5382" width="14.5703125" style="11" customWidth="1"/>
    <col min="5383" max="5383" width="8.85546875" style="11" customWidth="1"/>
    <col min="5384" max="5633" width="9.140625" style="11"/>
    <col min="5634" max="5634" width="54.28515625" style="11" customWidth="1"/>
    <col min="5635" max="5635" width="12.140625" style="11" customWidth="1"/>
    <col min="5636" max="5636" width="13.140625" style="11" customWidth="1"/>
    <col min="5637" max="5637" width="13.5703125" style="11" customWidth="1"/>
    <col min="5638" max="5638" width="14.5703125" style="11" customWidth="1"/>
    <col min="5639" max="5639" width="8.85546875" style="11" customWidth="1"/>
    <col min="5640" max="5889" width="9.140625" style="11"/>
    <col min="5890" max="5890" width="54.28515625" style="11" customWidth="1"/>
    <col min="5891" max="5891" width="12.140625" style="11" customWidth="1"/>
    <col min="5892" max="5892" width="13.140625" style="11" customWidth="1"/>
    <col min="5893" max="5893" width="13.5703125" style="11" customWidth="1"/>
    <col min="5894" max="5894" width="14.5703125" style="11" customWidth="1"/>
    <col min="5895" max="5895" width="8.85546875" style="11" customWidth="1"/>
    <col min="5896" max="6145" width="9.140625" style="11"/>
    <col min="6146" max="6146" width="54.28515625" style="11" customWidth="1"/>
    <col min="6147" max="6147" width="12.140625" style="11" customWidth="1"/>
    <col min="6148" max="6148" width="13.140625" style="11" customWidth="1"/>
    <col min="6149" max="6149" width="13.5703125" style="11" customWidth="1"/>
    <col min="6150" max="6150" width="14.5703125" style="11" customWidth="1"/>
    <col min="6151" max="6151" width="8.85546875" style="11" customWidth="1"/>
    <col min="6152" max="6401" width="9.140625" style="11"/>
    <col min="6402" max="6402" width="54.28515625" style="11" customWidth="1"/>
    <col min="6403" max="6403" width="12.140625" style="11" customWidth="1"/>
    <col min="6404" max="6404" width="13.140625" style="11" customWidth="1"/>
    <col min="6405" max="6405" width="13.5703125" style="11" customWidth="1"/>
    <col min="6406" max="6406" width="14.5703125" style="11" customWidth="1"/>
    <col min="6407" max="6407" width="8.85546875" style="11" customWidth="1"/>
    <col min="6408" max="6657" width="9.140625" style="11"/>
    <col min="6658" max="6658" width="54.28515625" style="11" customWidth="1"/>
    <col min="6659" max="6659" width="12.140625" style="11" customWidth="1"/>
    <col min="6660" max="6660" width="13.140625" style="11" customWidth="1"/>
    <col min="6661" max="6661" width="13.5703125" style="11" customWidth="1"/>
    <col min="6662" max="6662" width="14.5703125" style="11" customWidth="1"/>
    <col min="6663" max="6663" width="8.85546875" style="11" customWidth="1"/>
    <col min="6664" max="6913" width="9.140625" style="11"/>
    <col min="6914" max="6914" width="54.28515625" style="11" customWidth="1"/>
    <col min="6915" max="6915" width="12.140625" style="11" customWidth="1"/>
    <col min="6916" max="6916" width="13.140625" style="11" customWidth="1"/>
    <col min="6917" max="6917" width="13.5703125" style="11" customWidth="1"/>
    <col min="6918" max="6918" width="14.5703125" style="11" customWidth="1"/>
    <col min="6919" max="6919" width="8.85546875" style="11" customWidth="1"/>
    <col min="6920" max="7169" width="9.140625" style="11"/>
    <col min="7170" max="7170" width="54.28515625" style="11" customWidth="1"/>
    <col min="7171" max="7171" width="12.140625" style="11" customWidth="1"/>
    <col min="7172" max="7172" width="13.140625" style="11" customWidth="1"/>
    <col min="7173" max="7173" width="13.5703125" style="11" customWidth="1"/>
    <col min="7174" max="7174" width="14.5703125" style="11" customWidth="1"/>
    <col min="7175" max="7175" width="8.85546875" style="11" customWidth="1"/>
    <col min="7176" max="7425" width="9.140625" style="11"/>
    <col min="7426" max="7426" width="54.28515625" style="11" customWidth="1"/>
    <col min="7427" max="7427" width="12.140625" style="11" customWidth="1"/>
    <col min="7428" max="7428" width="13.140625" style="11" customWidth="1"/>
    <col min="7429" max="7429" width="13.5703125" style="11" customWidth="1"/>
    <col min="7430" max="7430" width="14.5703125" style="11" customWidth="1"/>
    <col min="7431" max="7431" width="8.85546875" style="11" customWidth="1"/>
    <col min="7432" max="7681" width="9.140625" style="11"/>
    <col min="7682" max="7682" width="54.28515625" style="11" customWidth="1"/>
    <col min="7683" max="7683" width="12.140625" style="11" customWidth="1"/>
    <col min="7684" max="7684" width="13.140625" style="11" customWidth="1"/>
    <col min="7685" max="7685" width="13.5703125" style="11" customWidth="1"/>
    <col min="7686" max="7686" width="14.5703125" style="11" customWidth="1"/>
    <col min="7687" max="7687" width="8.85546875" style="11" customWidth="1"/>
    <col min="7688" max="7937" width="9.140625" style="11"/>
    <col min="7938" max="7938" width="54.28515625" style="11" customWidth="1"/>
    <col min="7939" max="7939" width="12.140625" style="11" customWidth="1"/>
    <col min="7940" max="7940" width="13.140625" style="11" customWidth="1"/>
    <col min="7941" max="7941" width="13.5703125" style="11" customWidth="1"/>
    <col min="7942" max="7942" width="14.5703125" style="11" customWidth="1"/>
    <col min="7943" max="7943" width="8.85546875" style="11" customWidth="1"/>
    <col min="7944" max="8193" width="9.140625" style="11"/>
    <col min="8194" max="8194" width="54.28515625" style="11" customWidth="1"/>
    <col min="8195" max="8195" width="12.140625" style="11" customWidth="1"/>
    <col min="8196" max="8196" width="13.140625" style="11" customWidth="1"/>
    <col min="8197" max="8197" width="13.5703125" style="11" customWidth="1"/>
    <col min="8198" max="8198" width="14.5703125" style="11" customWidth="1"/>
    <col min="8199" max="8199" width="8.85546875" style="11" customWidth="1"/>
    <col min="8200" max="8449" width="9.140625" style="11"/>
    <col min="8450" max="8450" width="54.28515625" style="11" customWidth="1"/>
    <col min="8451" max="8451" width="12.140625" style="11" customWidth="1"/>
    <col min="8452" max="8452" width="13.140625" style="11" customWidth="1"/>
    <col min="8453" max="8453" width="13.5703125" style="11" customWidth="1"/>
    <col min="8454" max="8454" width="14.5703125" style="11" customWidth="1"/>
    <col min="8455" max="8455" width="8.85546875" style="11" customWidth="1"/>
    <col min="8456" max="8705" width="9.140625" style="11"/>
    <col min="8706" max="8706" width="54.28515625" style="11" customWidth="1"/>
    <col min="8707" max="8707" width="12.140625" style="11" customWidth="1"/>
    <col min="8708" max="8708" width="13.140625" style="11" customWidth="1"/>
    <col min="8709" max="8709" width="13.5703125" style="11" customWidth="1"/>
    <col min="8710" max="8710" width="14.5703125" style="11" customWidth="1"/>
    <col min="8711" max="8711" width="8.85546875" style="11" customWidth="1"/>
    <col min="8712" max="8961" width="9.140625" style="11"/>
    <col min="8962" max="8962" width="54.28515625" style="11" customWidth="1"/>
    <col min="8963" max="8963" width="12.140625" style="11" customWidth="1"/>
    <col min="8964" max="8964" width="13.140625" style="11" customWidth="1"/>
    <col min="8965" max="8965" width="13.5703125" style="11" customWidth="1"/>
    <col min="8966" max="8966" width="14.5703125" style="11" customWidth="1"/>
    <col min="8967" max="8967" width="8.85546875" style="11" customWidth="1"/>
    <col min="8968" max="9217" width="9.140625" style="11"/>
    <col min="9218" max="9218" width="54.28515625" style="11" customWidth="1"/>
    <col min="9219" max="9219" width="12.140625" style="11" customWidth="1"/>
    <col min="9220" max="9220" width="13.140625" style="11" customWidth="1"/>
    <col min="9221" max="9221" width="13.5703125" style="11" customWidth="1"/>
    <col min="9222" max="9222" width="14.5703125" style="11" customWidth="1"/>
    <col min="9223" max="9223" width="8.85546875" style="11" customWidth="1"/>
    <col min="9224" max="9473" width="9.140625" style="11"/>
    <col min="9474" max="9474" width="54.28515625" style="11" customWidth="1"/>
    <col min="9475" max="9475" width="12.140625" style="11" customWidth="1"/>
    <col min="9476" max="9476" width="13.140625" style="11" customWidth="1"/>
    <col min="9477" max="9477" width="13.5703125" style="11" customWidth="1"/>
    <col min="9478" max="9478" width="14.5703125" style="11" customWidth="1"/>
    <col min="9479" max="9479" width="8.85546875" style="11" customWidth="1"/>
    <col min="9480" max="9729" width="9.140625" style="11"/>
    <col min="9730" max="9730" width="54.28515625" style="11" customWidth="1"/>
    <col min="9731" max="9731" width="12.140625" style="11" customWidth="1"/>
    <col min="9732" max="9732" width="13.140625" style="11" customWidth="1"/>
    <col min="9733" max="9733" width="13.5703125" style="11" customWidth="1"/>
    <col min="9734" max="9734" width="14.5703125" style="11" customWidth="1"/>
    <col min="9735" max="9735" width="8.85546875" style="11" customWidth="1"/>
    <col min="9736" max="9985" width="9.140625" style="11"/>
    <col min="9986" max="9986" width="54.28515625" style="11" customWidth="1"/>
    <col min="9987" max="9987" width="12.140625" style="11" customWidth="1"/>
    <col min="9988" max="9988" width="13.140625" style="11" customWidth="1"/>
    <col min="9989" max="9989" width="13.5703125" style="11" customWidth="1"/>
    <col min="9990" max="9990" width="14.5703125" style="11" customWidth="1"/>
    <col min="9991" max="9991" width="8.85546875" style="11" customWidth="1"/>
    <col min="9992" max="10241" width="9.140625" style="11"/>
    <col min="10242" max="10242" width="54.28515625" style="11" customWidth="1"/>
    <col min="10243" max="10243" width="12.140625" style="11" customWidth="1"/>
    <col min="10244" max="10244" width="13.140625" style="11" customWidth="1"/>
    <col min="10245" max="10245" width="13.5703125" style="11" customWidth="1"/>
    <col min="10246" max="10246" width="14.5703125" style="11" customWidth="1"/>
    <col min="10247" max="10247" width="8.85546875" style="11" customWidth="1"/>
    <col min="10248" max="10497" width="9.140625" style="11"/>
    <col min="10498" max="10498" width="54.28515625" style="11" customWidth="1"/>
    <col min="10499" max="10499" width="12.140625" style="11" customWidth="1"/>
    <col min="10500" max="10500" width="13.140625" style="11" customWidth="1"/>
    <col min="10501" max="10501" width="13.5703125" style="11" customWidth="1"/>
    <col min="10502" max="10502" width="14.5703125" style="11" customWidth="1"/>
    <col min="10503" max="10503" width="8.85546875" style="11" customWidth="1"/>
    <col min="10504" max="10753" width="9.140625" style="11"/>
    <col min="10754" max="10754" width="54.28515625" style="11" customWidth="1"/>
    <col min="10755" max="10755" width="12.140625" style="11" customWidth="1"/>
    <col min="10756" max="10756" width="13.140625" style="11" customWidth="1"/>
    <col min="10757" max="10757" width="13.5703125" style="11" customWidth="1"/>
    <col min="10758" max="10758" width="14.5703125" style="11" customWidth="1"/>
    <col min="10759" max="10759" width="8.85546875" style="11" customWidth="1"/>
    <col min="10760" max="11009" width="9.140625" style="11"/>
    <col min="11010" max="11010" width="54.28515625" style="11" customWidth="1"/>
    <col min="11011" max="11011" width="12.140625" style="11" customWidth="1"/>
    <col min="11012" max="11012" width="13.140625" style="11" customWidth="1"/>
    <col min="11013" max="11013" width="13.5703125" style="11" customWidth="1"/>
    <col min="11014" max="11014" width="14.5703125" style="11" customWidth="1"/>
    <col min="11015" max="11015" width="8.85546875" style="11" customWidth="1"/>
    <col min="11016" max="11265" width="9.140625" style="11"/>
    <col min="11266" max="11266" width="54.28515625" style="11" customWidth="1"/>
    <col min="11267" max="11267" width="12.140625" style="11" customWidth="1"/>
    <col min="11268" max="11268" width="13.140625" style="11" customWidth="1"/>
    <col min="11269" max="11269" width="13.5703125" style="11" customWidth="1"/>
    <col min="11270" max="11270" width="14.5703125" style="11" customWidth="1"/>
    <col min="11271" max="11271" width="8.85546875" style="11" customWidth="1"/>
    <col min="11272" max="11521" width="9.140625" style="11"/>
    <col min="11522" max="11522" width="54.28515625" style="11" customWidth="1"/>
    <col min="11523" max="11523" width="12.140625" style="11" customWidth="1"/>
    <col min="11524" max="11524" width="13.140625" style="11" customWidth="1"/>
    <col min="11525" max="11525" width="13.5703125" style="11" customWidth="1"/>
    <col min="11526" max="11526" width="14.5703125" style="11" customWidth="1"/>
    <col min="11527" max="11527" width="8.85546875" style="11" customWidth="1"/>
    <col min="11528" max="11777" width="9.140625" style="11"/>
    <col min="11778" max="11778" width="54.28515625" style="11" customWidth="1"/>
    <col min="11779" max="11779" width="12.140625" style="11" customWidth="1"/>
    <col min="11780" max="11780" width="13.140625" style="11" customWidth="1"/>
    <col min="11781" max="11781" width="13.5703125" style="11" customWidth="1"/>
    <col min="11782" max="11782" width="14.5703125" style="11" customWidth="1"/>
    <col min="11783" max="11783" width="8.85546875" style="11" customWidth="1"/>
    <col min="11784" max="12033" width="9.140625" style="11"/>
    <col min="12034" max="12034" width="54.28515625" style="11" customWidth="1"/>
    <col min="12035" max="12035" width="12.140625" style="11" customWidth="1"/>
    <col min="12036" max="12036" width="13.140625" style="11" customWidth="1"/>
    <col min="12037" max="12037" width="13.5703125" style="11" customWidth="1"/>
    <col min="12038" max="12038" width="14.5703125" style="11" customWidth="1"/>
    <col min="12039" max="12039" width="8.85546875" style="11" customWidth="1"/>
    <col min="12040" max="12289" width="9.140625" style="11"/>
    <col min="12290" max="12290" width="54.28515625" style="11" customWidth="1"/>
    <col min="12291" max="12291" width="12.140625" style="11" customWidth="1"/>
    <col min="12292" max="12292" width="13.140625" style="11" customWidth="1"/>
    <col min="12293" max="12293" width="13.5703125" style="11" customWidth="1"/>
    <col min="12294" max="12294" width="14.5703125" style="11" customWidth="1"/>
    <col min="12295" max="12295" width="8.85546875" style="11" customWidth="1"/>
    <col min="12296" max="12545" width="9.140625" style="11"/>
    <col min="12546" max="12546" width="54.28515625" style="11" customWidth="1"/>
    <col min="12547" max="12547" width="12.140625" style="11" customWidth="1"/>
    <col min="12548" max="12548" width="13.140625" style="11" customWidth="1"/>
    <col min="12549" max="12549" width="13.5703125" style="11" customWidth="1"/>
    <col min="12550" max="12550" width="14.5703125" style="11" customWidth="1"/>
    <col min="12551" max="12551" width="8.85546875" style="11" customWidth="1"/>
    <col min="12552" max="12801" width="9.140625" style="11"/>
    <col min="12802" max="12802" width="54.28515625" style="11" customWidth="1"/>
    <col min="12803" max="12803" width="12.140625" style="11" customWidth="1"/>
    <col min="12804" max="12804" width="13.140625" style="11" customWidth="1"/>
    <col min="12805" max="12805" width="13.5703125" style="11" customWidth="1"/>
    <col min="12806" max="12806" width="14.5703125" style="11" customWidth="1"/>
    <col min="12807" max="12807" width="8.85546875" style="11" customWidth="1"/>
    <col min="12808" max="13057" width="9.140625" style="11"/>
    <col min="13058" max="13058" width="54.28515625" style="11" customWidth="1"/>
    <col min="13059" max="13059" width="12.140625" style="11" customWidth="1"/>
    <col min="13060" max="13060" width="13.140625" style="11" customWidth="1"/>
    <col min="13061" max="13061" width="13.5703125" style="11" customWidth="1"/>
    <col min="13062" max="13062" width="14.5703125" style="11" customWidth="1"/>
    <col min="13063" max="13063" width="8.85546875" style="11" customWidth="1"/>
    <col min="13064" max="13313" width="9.140625" style="11"/>
    <col min="13314" max="13314" width="54.28515625" style="11" customWidth="1"/>
    <col min="13315" max="13315" width="12.140625" style="11" customWidth="1"/>
    <col min="13316" max="13316" width="13.140625" style="11" customWidth="1"/>
    <col min="13317" max="13317" width="13.5703125" style="11" customWidth="1"/>
    <col min="13318" max="13318" width="14.5703125" style="11" customWidth="1"/>
    <col min="13319" max="13319" width="8.85546875" style="11" customWidth="1"/>
    <col min="13320" max="13569" width="9.140625" style="11"/>
    <col min="13570" max="13570" width="54.28515625" style="11" customWidth="1"/>
    <col min="13571" max="13571" width="12.140625" style="11" customWidth="1"/>
    <col min="13572" max="13572" width="13.140625" style="11" customWidth="1"/>
    <col min="13573" max="13573" width="13.5703125" style="11" customWidth="1"/>
    <col min="13574" max="13574" width="14.5703125" style="11" customWidth="1"/>
    <col min="13575" max="13575" width="8.85546875" style="11" customWidth="1"/>
    <col min="13576" max="13825" width="9.140625" style="11"/>
    <col min="13826" max="13826" width="54.28515625" style="11" customWidth="1"/>
    <col min="13827" max="13827" width="12.140625" style="11" customWidth="1"/>
    <col min="13828" max="13828" width="13.140625" style="11" customWidth="1"/>
    <col min="13829" max="13829" width="13.5703125" style="11" customWidth="1"/>
    <col min="13830" max="13830" width="14.5703125" style="11" customWidth="1"/>
    <col min="13831" max="13831" width="8.85546875" style="11" customWidth="1"/>
    <col min="13832" max="14081" width="9.140625" style="11"/>
    <col min="14082" max="14082" width="54.28515625" style="11" customWidth="1"/>
    <col min="14083" max="14083" width="12.140625" style="11" customWidth="1"/>
    <col min="14084" max="14084" width="13.140625" style="11" customWidth="1"/>
    <col min="14085" max="14085" width="13.5703125" style="11" customWidth="1"/>
    <col min="14086" max="14086" width="14.5703125" style="11" customWidth="1"/>
    <col min="14087" max="14087" width="8.85546875" style="11" customWidth="1"/>
    <col min="14088" max="14337" width="9.140625" style="11"/>
    <col min="14338" max="14338" width="54.28515625" style="11" customWidth="1"/>
    <col min="14339" max="14339" width="12.140625" style="11" customWidth="1"/>
    <col min="14340" max="14340" width="13.140625" style="11" customWidth="1"/>
    <col min="14341" max="14341" width="13.5703125" style="11" customWidth="1"/>
    <col min="14342" max="14342" width="14.5703125" style="11" customWidth="1"/>
    <col min="14343" max="14343" width="8.85546875" style="11" customWidth="1"/>
    <col min="14344" max="14593" width="9.140625" style="11"/>
    <col min="14594" max="14594" width="54.28515625" style="11" customWidth="1"/>
    <col min="14595" max="14595" width="12.140625" style="11" customWidth="1"/>
    <col min="14596" max="14596" width="13.140625" style="11" customWidth="1"/>
    <col min="14597" max="14597" width="13.5703125" style="11" customWidth="1"/>
    <col min="14598" max="14598" width="14.5703125" style="11" customWidth="1"/>
    <col min="14599" max="14599" width="8.85546875" style="11" customWidth="1"/>
    <col min="14600" max="14849" width="9.140625" style="11"/>
    <col min="14850" max="14850" width="54.28515625" style="11" customWidth="1"/>
    <col min="14851" max="14851" width="12.140625" style="11" customWidth="1"/>
    <col min="14852" max="14852" width="13.140625" style="11" customWidth="1"/>
    <col min="14853" max="14853" width="13.5703125" style="11" customWidth="1"/>
    <col min="14854" max="14854" width="14.5703125" style="11" customWidth="1"/>
    <col min="14855" max="14855" width="8.85546875" style="11" customWidth="1"/>
    <col min="14856" max="15105" width="9.140625" style="11"/>
    <col min="15106" max="15106" width="54.28515625" style="11" customWidth="1"/>
    <col min="15107" max="15107" width="12.140625" style="11" customWidth="1"/>
    <col min="15108" max="15108" width="13.140625" style="11" customWidth="1"/>
    <col min="15109" max="15109" width="13.5703125" style="11" customWidth="1"/>
    <col min="15110" max="15110" width="14.5703125" style="11" customWidth="1"/>
    <col min="15111" max="15111" width="8.85546875" style="11" customWidth="1"/>
    <col min="15112" max="15361" width="9.140625" style="11"/>
    <col min="15362" max="15362" width="54.28515625" style="11" customWidth="1"/>
    <col min="15363" max="15363" width="12.140625" style="11" customWidth="1"/>
    <col min="15364" max="15364" width="13.140625" style="11" customWidth="1"/>
    <col min="15365" max="15365" width="13.5703125" style="11" customWidth="1"/>
    <col min="15366" max="15366" width="14.5703125" style="11" customWidth="1"/>
    <col min="15367" max="15367" width="8.85546875" style="11" customWidth="1"/>
    <col min="15368" max="15617" width="9.140625" style="11"/>
    <col min="15618" max="15618" width="54.28515625" style="11" customWidth="1"/>
    <col min="15619" max="15619" width="12.140625" style="11" customWidth="1"/>
    <col min="15620" max="15620" width="13.140625" style="11" customWidth="1"/>
    <col min="15621" max="15621" width="13.5703125" style="11" customWidth="1"/>
    <col min="15622" max="15622" width="14.5703125" style="11" customWidth="1"/>
    <col min="15623" max="15623" width="8.85546875" style="11" customWidth="1"/>
    <col min="15624" max="15873" width="9.140625" style="11"/>
    <col min="15874" max="15874" width="54.28515625" style="11" customWidth="1"/>
    <col min="15875" max="15875" width="12.140625" style="11" customWidth="1"/>
    <col min="15876" max="15876" width="13.140625" style="11" customWidth="1"/>
    <col min="15877" max="15877" width="13.5703125" style="11" customWidth="1"/>
    <col min="15878" max="15878" width="14.5703125" style="11" customWidth="1"/>
    <col min="15879" max="15879" width="8.85546875" style="11" customWidth="1"/>
    <col min="15880" max="16129" width="9.140625" style="11"/>
    <col min="16130" max="16130" width="54.28515625" style="11" customWidth="1"/>
    <col min="16131" max="16131" width="12.140625" style="11" customWidth="1"/>
    <col min="16132" max="16132" width="13.140625" style="11" customWidth="1"/>
    <col min="16133" max="16133" width="13.5703125" style="11" customWidth="1"/>
    <col min="16134" max="16134" width="14.5703125" style="11" customWidth="1"/>
    <col min="16135" max="16135" width="8.85546875" style="11" customWidth="1"/>
    <col min="16136" max="16384" width="9.140625" style="11"/>
  </cols>
  <sheetData>
    <row r="1" spans="1:8" s="1" customFormat="1" ht="20.25" x14ac:dyDescent="0.3">
      <c r="B1" s="2"/>
      <c r="C1" s="2" t="s">
        <v>44</v>
      </c>
      <c r="D1" s="3"/>
    </row>
    <row r="2" spans="1:8" s="4" customFormat="1" x14ac:dyDescent="0.2">
      <c r="B2" s="5"/>
      <c r="D2" s="6"/>
      <c r="G2" s="7"/>
    </row>
    <row r="3" spans="1:8" s="29" customFormat="1" ht="15.75" x14ac:dyDescent="0.25">
      <c r="B3" s="8"/>
      <c r="C3" s="30" t="s">
        <v>0</v>
      </c>
      <c r="D3" s="31" t="s">
        <v>1</v>
      </c>
      <c r="E3" s="30" t="s">
        <v>5</v>
      </c>
      <c r="F3" s="30"/>
      <c r="G3" s="32"/>
    </row>
    <row r="4" spans="1:8" s="29" customFormat="1" ht="15.75" x14ac:dyDescent="0.25">
      <c r="B4" s="29" t="s">
        <v>2</v>
      </c>
      <c r="C4" s="30" t="s">
        <v>3</v>
      </c>
      <c r="D4" s="31" t="s">
        <v>4</v>
      </c>
      <c r="E4" s="30" t="s">
        <v>37</v>
      </c>
      <c r="F4" s="30" t="s">
        <v>6</v>
      </c>
      <c r="G4" s="33" t="s">
        <v>7</v>
      </c>
    </row>
    <row r="5" spans="1:8" s="22" customFormat="1" ht="15" x14ac:dyDescent="0.2">
      <c r="A5" s="17">
        <v>1</v>
      </c>
      <c r="B5" s="18" t="s">
        <v>8</v>
      </c>
      <c r="C5" s="19">
        <v>48714600</v>
      </c>
      <c r="D5" s="19"/>
      <c r="E5" s="19">
        <f t="shared" ref="E5:E11" si="0">SUM(C5:D5)</f>
        <v>48714600</v>
      </c>
      <c r="F5" s="20">
        <f>SUM(E5*0.01899)</f>
        <v>925090.25399999996</v>
      </c>
      <c r="G5" s="21">
        <f>SUM(F5/14805314.66)</f>
        <v>6.2483660445214743E-2</v>
      </c>
      <c r="H5" s="18"/>
    </row>
    <row r="6" spans="1:8" s="22" customFormat="1" ht="15" x14ac:dyDescent="0.2">
      <c r="A6" s="17">
        <v>2</v>
      </c>
      <c r="B6" s="18" t="s">
        <v>9</v>
      </c>
      <c r="C6" s="19">
        <v>19358100</v>
      </c>
      <c r="D6" s="19">
        <v>7500</v>
      </c>
      <c r="E6" s="19">
        <f>SUM(C6:D6)</f>
        <v>19365600</v>
      </c>
      <c r="F6" s="20">
        <f>SUM(E6*0.01899)</f>
        <v>367752.74400000001</v>
      </c>
      <c r="G6" s="21">
        <f t="shared" ref="G6:G14" si="1">SUM(F6/14805314.66)</f>
        <v>2.483923864134881E-2</v>
      </c>
      <c r="H6" s="18"/>
    </row>
    <row r="7" spans="1:8" s="22" customFormat="1" ht="15" x14ac:dyDescent="0.2">
      <c r="A7" s="17">
        <v>3</v>
      </c>
      <c r="B7" s="18" t="s">
        <v>32</v>
      </c>
      <c r="C7" s="19">
        <v>13938800</v>
      </c>
      <c r="D7" s="19">
        <v>2853500</v>
      </c>
      <c r="E7" s="19">
        <f>SUM(C7:D7)</f>
        <v>16792300</v>
      </c>
      <c r="F7" s="20">
        <f>SUM(E7*0.01899)</f>
        <v>318885.777</v>
      </c>
      <c r="G7" s="21">
        <f>SUM(F7/14805314.66)</f>
        <v>2.153860180098327E-2</v>
      </c>
    </row>
    <row r="8" spans="1:8" s="22" customFormat="1" ht="15" x14ac:dyDescent="0.2">
      <c r="A8" s="17">
        <v>4</v>
      </c>
      <c r="B8" s="18" t="s">
        <v>11</v>
      </c>
      <c r="C8" s="19">
        <v>16293300</v>
      </c>
      <c r="D8" s="19">
        <v>300</v>
      </c>
      <c r="E8" s="19">
        <f>SUM(C8:D8)</f>
        <v>16293600</v>
      </c>
      <c r="F8" s="20">
        <f>SUM(E8*0.01899)</f>
        <v>309415.46399999998</v>
      </c>
      <c r="G8" s="21">
        <f t="shared" si="1"/>
        <v>2.0898945487187636E-2</v>
      </c>
      <c r="H8" s="18"/>
    </row>
    <row r="9" spans="1:8" s="22" customFormat="1" ht="15" x14ac:dyDescent="0.2">
      <c r="A9" s="17">
        <v>5</v>
      </c>
      <c r="B9" s="18" t="s">
        <v>10</v>
      </c>
      <c r="C9" s="19">
        <v>12799000</v>
      </c>
      <c r="D9" s="19">
        <v>2736600</v>
      </c>
      <c r="E9" s="19">
        <f t="shared" si="0"/>
        <v>15535600</v>
      </c>
      <c r="F9" s="20">
        <f t="shared" ref="F9:F14" si="2">SUM(E9*0.01899)</f>
        <v>295021.04399999999</v>
      </c>
      <c r="G9" s="21">
        <f t="shared" si="1"/>
        <v>1.9926698673758549E-2</v>
      </c>
      <c r="H9" s="18"/>
    </row>
    <row r="10" spans="1:8" s="22" customFormat="1" ht="15" x14ac:dyDescent="0.2">
      <c r="A10" s="17">
        <v>6</v>
      </c>
      <c r="B10" s="18" t="s">
        <v>12</v>
      </c>
      <c r="C10" s="19">
        <v>3529500</v>
      </c>
      <c r="D10" s="19">
        <v>5865800</v>
      </c>
      <c r="E10" s="19">
        <f t="shared" si="0"/>
        <v>9395300</v>
      </c>
      <c r="F10" s="20">
        <f t="shared" si="2"/>
        <v>178416.747</v>
      </c>
      <c r="G10" s="21">
        <f t="shared" si="1"/>
        <v>1.2050858161227355E-2</v>
      </c>
      <c r="H10" s="12"/>
    </row>
    <row r="11" spans="1:8" s="22" customFormat="1" ht="15" x14ac:dyDescent="0.2">
      <c r="A11" s="17">
        <v>7</v>
      </c>
      <c r="B11" s="18" t="s">
        <v>13</v>
      </c>
      <c r="C11" s="19">
        <v>7766900</v>
      </c>
      <c r="D11" s="19">
        <v>752700</v>
      </c>
      <c r="E11" s="19">
        <f t="shared" si="0"/>
        <v>8519600</v>
      </c>
      <c r="F11" s="20">
        <f t="shared" si="2"/>
        <v>161787.204</v>
      </c>
      <c r="G11" s="21">
        <f t="shared" si="1"/>
        <v>1.092764373573942E-2</v>
      </c>
    </row>
    <row r="12" spans="1:8" s="22" customFormat="1" ht="15" x14ac:dyDescent="0.2">
      <c r="A12" s="17">
        <v>8</v>
      </c>
      <c r="B12" s="18" t="s">
        <v>14</v>
      </c>
      <c r="C12" s="19">
        <v>6883600</v>
      </c>
      <c r="D12" s="19"/>
      <c r="E12" s="19">
        <f t="shared" ref="E12:E18" si="3">SUM(C12:D12)</f>
        <v>6883600</v>
      </c>
      <c r="F12" s="20">
        <f t="shared" si="2"/>
        <v>130719.564</v>
      </c>
      <c r="G12" s="21">
        <f t="shared" si="1"/>
        <v>8.8292324075468186E-3</v>
      </c>
      <c r="H12" s="12"/>
    </row>
    <row r="13" spans="1:8" s="22" customFormat="1" ht="15" x14ac:dyDescent="0.2">
      <c r="A13" s="17">
        <v>9</v>
      </c>
      <c r="B13" s="12" t="s">
        <v>33</v>
      </c>
      <c r="C13" s="19">
        <v>5268300</v>
      </c>
      <c r="D13" s="19">
        <v>237000</v>
      </c>
      <c r="E13" s="19">
        <f t="shared" si="3"/>
        <v>5505300</v>
      </c>
      <c r="F13" s="20">
        <f t="shared" si="2"/>
        <v>104545.647</v>
      </c>
      <c r="G13" s="21">
        <f t="shared" si="1"/>
        <v>7.061359342969884E-3</v>
      </c>
      <c r="H13" s="12"/>
    </row>
    <row r="14" spans="1:8" s="22" customFormat="1" ht="15" x14ac:dyDescent="0.2">
      <c r="A14" s="17">
        <v>10</v>
      </c>
      <c r="B14" s="18" t="s">
        <v>38</v>
      </c>
      <c r="C14" s="19">
        <v>4159700</v>
      </c>
      <c r="D14" s="19">
        <v>464700</v>
      </c>
      <c r="E14" s="19">
        <f t="shared" si="3"/>
        <v>4624400</v>
      </c>
      <c r="F14" s="20">
        <f t="shared" si="2"/>
        <v>87817.356</v>
      </c>
      <c r="G14" s="21">
        <f t="shared" si="1"/>
        <v>5.9314751504241248E-3</v>
      </c>
    </row>
    <row r="15" spans="1:8" s="22" customFormat="1" ht="15" x14ac:dyDescent="0.2">
      <c r="A15" s="17">
        <v>11</v>
      </c>
      <c r="B15" s="18" t="s">
        <v>40</v>
      </c>
      <c r="C15" s="19">
        <v>4303900</v>
      </c>
      <c r="D15" s="19"/>
      <c r="E15" s="19">
        <f t="shared" si="3"/>
        <v>4303900</v>
      </c>
      <c r="F15" s="20">
        <f>SUM(E15*0.01899)</f>
        <v>81731.061000000002</v>
      </c>
      <c r="G15" s="21">
        <f>SUM(F15/14805314.66)</f>
        <v>5.5203866231101099E-3</v>
      </c>
      <c r="H15" s="12"/>
    </row>
    <row r="16" spans="1:8" s="22" customFormat="1" ht="15" x14ac:dyDescent="0.2">
      <c r="A16" s="17">
        <v>12</v>
      </c>
      <c r="B16" s="18" t="s">
        <v>16</v>
      </c>
      <c r="C16" s="19">
        <v>3984400</v>
      </c>
      <c r="D16" s="19">
        <v>22600</v>
      </c>
      <c r="E16" s="19">
        <f t="shared" si="3"/>
        <v>4007000</v>
      </c>
      <c r="F16" s="20">
        <f>SUM(E16*0.01899)</f>
        <v>76092.929999999993</v>
      </c>
      <c r="G16" s="21">
        <f t="shared" ref="G16:G24" si="4">SUM(F16/14805314.66)</f>
        <v>5.13956857705853E-3</v>
      </c>
      <c r="H16" s="12"/>
    </row>
    <row r="17" spans="1:8" s="22" customFormat="1" ht="15" x14ac:dyDescent="0.2">
      <c r="A17" s="17">
        <v>13</v>
      </c>
      <c r="B17" s="18" t="s">
        <v>17</v>
      </c>
      <c r="C17" s="19">
        <v>3810700</v>
      </c>
      <c r="D17" s="19">
        <v>0</v>
      </c>
      <c r="E17" s="19">
        <f t="shared" si="3"/>
        <v>3810700</v>
      </c>
      <c r="F17" s="20">
        <f t="shared" ref="F17:F24" si="5">SUM(E17*0.01899)</f>
        <v>72365.192999999999</v>
      </c>
      <c r="G17" s="21">
        <f t="shared" si="4"/>
        <v>4.8877848706256402E-3</v>
      </c>
      <c r="H17" s="25"/>
    </row>
    <row r="18" spans="1:8" s="22" customFormat="1" ht="15" x14ac:dyDescent="0.2">
      <c r="A18" s="17">
        <v>14</v>
      </c>
      <c r="B18" s="12" t="s">
        <v>34</v>
      </c>
      <c r="C18" s="19">
        <v>3099800</v>
      </c>
      <c r="D18" s="19">
        <v>416200</v>
      </c>
      <c r="E18" s="19">
        <f t="shared" si="3"/>
        <v>3516000</v>
      </c>
      <c r="F18" s="20">
        <f t="shared" si="5"/>
        <v>66768.84</v>
      </c>
      <c r="G18" s="21">
        <f t="shared" si="4"/>
        <v>4.5097886490985256E-3</v>
      </c>
      <c r="H18" s="18"/>
    </row>
    <row r="19" spans="1:8" s="22" customFormat="1" ht="15" x14ac:dyDescent="0.2">
      <c r="A19" s="17">
        <v>15</v>
      </c>
      <c r="B19" s="18" t="s">
        <v>18</v>
      </c>
      <c r="C19" s="19">
        <v>3062600</v>
      </c>
      <c r="D19" s="19">
        <v>341300</v>
      </c>
      <c r="E19" s="19">
        <f t="shared" ref="E19:E24" si="6">SUM(C19:D19)</f>
        <v>3403900</v>
      </c>
      <c r="F19" s="20">
        <f t="shared" si="5"/>
        <v>64640.061000000002</v>
      </c>
      <c r="G19" s="21">
        <f t="shared" si="4"/>
        <v>4.3660038631019547E-3</v>
      </c>
      <c r="H19" s="12"/>
    </row>
    <row r="20" spans="1:8" s="22" customFormat="1" ht="15" x14ac:dyDescent="0.2">
      <c r="A20" s="17">
        <v>16</v>
      </c>
      <c r="B20" s="18" t="s">
        <v>19</v>
      </c>
      <c r="C20" s="19">
        <v>3145200</v>
      </c>
      <c r="D20" s="19">
        <v>52500</v>
      </c>
      <c r="E20" s="19">
        <f t="shared" si="6"/>
        <v>3197700</v>
      </c>
      <c r="F20" s="20">
        <f t="shared" si="5"/>
        <v>60724.322999999997</v>
      </c>
      <c r="G20" s="21">
        <f t="shared" si="4"/>
        <v>4.1015219463089751E-3</v>
      </c>
      <c r="H20" s="12"/>
    </row>
    <row r="21" spans="1:8" s="22" customFormat="1" ht="15" x14ac:dyDescent="0.2">
      <c r="A21" s="17">
        <v>17</v>
      </c>
      <c r="B21" s="18" t="s">
        <v>20</v>
      </c>
      <c r="C21" s="19">
        <v>2720900</v>
      </c>
      <c r="D21" s="19">
        <v>327600</v>
      </c>
      <c r="E21" s="19">
        <f t="shared" si="6"/>
        <v>3048500</v>
      </c>
      <c r="F21" s="20">
        <f t="shared" si="5"/>
        <v>57891.014999999999</v>
      </c>
      <c r="G21" s="21">
        <f t="shared" si="4"/>
        <v>3.9101509376498452E-3</v>
      </c>
      <c r="H21" s="12"/>
    </row>
    <row r="22" spans="1:8" s="22" customFormat="1" ht="15" x14ac:dyDescent="0.2">
      <c r="A22" s="17">
        <v>18</v>
      </c>
      <c r="B22" s="18" t="s">
        <v>22</v>
      </c>
      <c r="C22" s="19">
        <v>2825000</v>
      </c>
      <c r="D22" s="19">
        <v>4100</v>
      </c>
      <c r="E22" s="19">
        <f t="shared" si="6"/>
        <v>2829100</v>
      </c>
      <c r="F22" s="20">
        <f t="shared" si="5"/>
        <v>53724.608999999997</v>
      </c>
      <c r="G22" s="21">
        <f t="shared" si="4"/>
        <v>3.6287380737100791E-3</v>
      </c>
      <c r="H22" s="12"/>
    </row>
    <row r="23" spans="1:8" s="22" customFormat="1" ht="15" x14ac:dyDescent="0.2">
      <c r="A23" s="17">
        <v>19</v>
      </c>
      <c r="B23" s="18" t="s">
        <v>41</v>
      </c>
      <c r="C23" s="19">
        <v>2693000</v>
      </c>
      <c r="D23" s="19">
        <v>72900</v>
      </c>
      <c r="E23" s="19">
        <f>SUM(C23:D23)</f>
        <v>2765900</v>
      </c>
      <c r="F23" s="20">
        <f>SUM(E23*0.01899)</f>
        <v>52524.440999999999</v>
      </c>
      <c r="G23" s="21">
        <f>SUM(F23/14805314.66)</f>
        <v>3.5476747510072844E-3</v>
      </c>
      <c r="H23" s="12"/>
    </row>
    <row r="24" spans="1:8" s="22" customFormat="1" ht="15" x14ac:dyDescent="0.2">
      <c r="A24" s="17">
        <v>20</v>
      </c>
      <c r="B24" s="18" t="s">
        <v>24</v>
      </c>
      <c r="C24" s="19">
        <v>2684300</v>
      </c>
      <c r="D24" s="19">
        <v>26000</v>
      </c>
      <c r="E24" s="19">
        <f t="shared" si="6"/>
        <v>2710300</v>
      </c>
      <c r="F24" s="20">
        <f t="shared" si="5"/>
        <v>51468.597000000002</v>
      </c>
      <c r="G24" s="21">
        <f t="shared" si="4"/>
        <v>3.4763595493890031E-3</v>
      </c>
      <c r="H24" s="12"/>
    </row>
    <row r="25" spans="1:8" s="22" customFormat="1" ht="15" x14ac:dyDescent="0.2">
      <c r="A25" s="17">
        <v>21</v>
      </c>
      <c r="B25" s="18" t="s">
        <v>21</v>
      </c>
      <c r="C25" s="19">
        <v>2267700</v>
      </c>
      <c r="D25" s="19">
        <v>318300</v>
      </c>
      <c r="E25" s="19">
        <f>SUM(C25:D25)</f>
        <v>2586000</v>
      </c>
      <c r="F25" s="20">
        <f>SUM(E25*0.01899)</f>
        <v>49108.14</v>
      </c>
      <c r="G25" s="21">
        <f>SUM(F25/14805314.66)</f>
        <v>3.3169264637567656E-3</v>
      </c>
      <c r="H25" s="12"/>
    </row>
    <row r="26" spans="1:8" s="22" customFormat="1" ht="15" x14ac:dyDescent="0.2">
      <c r="A26" s="17">
        <v>22</v>
      </c>
      <c r="B26" s="18" t="s">
        <v>26</v>
      </c>
      <c r="C26" s="19">
        <v>2472400</v>
      </c>
      <c r="D26" s="19"/>
      <c r="E26" s="19">
        <f>SUM(C26:D26)</f>
        <v>2472400</v>
      </c>
      <c r="F26" s="20">
        <f>SUM(E26*0.01899)</f>
        <v>46950.875999999997</v>
      </c>
      <c r="G26" s="21">
        <f t="shared" ref="G26:G29" si="7">SUM(F26/14805314.66)</f>
        <v>3.1712177064935139E-3</v>
      </c>
      <c r="H26" s="12"/>
    </row>
    <row r="27" spans="1:8" s="22" customFormat="1" ht="15" x14ac:dyDescent="0.2">
      <c r="A27" s="17">
        <v>23</v>
      </c>
      <c r="B27" s="18" t="s">
        <v>23</v>
      </c>
      <c r="C27" s="19">
        <v>2241000</v>
      </c>
      <c r="D27" s="19">
        <v>169700</v>
      </c>
      <c r="E27" s="19">
        <f>SUM(C27:D27)</f>
        <v>2410700</v>
      </c>
      <c r="F27" s="20">
        <f>SUM(E27*0.01899)</f>
        <v>45779.192999999999</v>
      </c>
      <c r="G27" s="21">
        <f t="shared" si="7"/>
        <v>3.0920783550573991E-3</v>
      </c>
      <c r="H27" s="12"/>
    </row>
    <row r="28" spans="1:8" s="22" customFormat="1" ht="15" x14ac:dyDescent="0.2">
      <c r="A28" s="17">
        <v>24</v>
      </c>
      <c r="B28" s="18" t="s">
        <v>27</v>
      </c>
      <c r="C28" s="19">
        <v>2100000</v>
      </c>
      <c r="D28" s="19">
        <v>307600</v>
      </c>
      <c r="E28" s="19">
        <f>SUM(C28:D28)</f>
        <v>2407600</v>
      </c>
      <c r="F28" s="20">
        <f>SUM(E28*0.01899)</f>
        <v>45720.324000000001</v>
      </c>
      <c r="G28" s="21">
        <f t="shared" si="7"/>
        <v>3.0881021477729268E-3</v>
      </c>
      <c r="H28" s="12"/>
    </row>
    <row r="29" spans="1:8" s="22" customFormat="1" ht="15" x14ac:dyDescent="0.2">
      <c r="A29" s="17">
        <v>25</v>
      </c>
      <c r="B29" s="18" t="s">
        <v>28</v>
      </c>
      <c r="C29" s="19">
        <v>2128300</v>
      </c>
      <c r="D29" s="19">
        <v>8700</v>
      </c>
      <c r="E29" s="19">
        <f>SUM(C29:D29)</f>
        <v>2137000</v>
      </c>
      <c r="F29" s="20">
        <f>SUM(E29*0.01899)</f>
        <v>40581.629999999997</v>
      </c>
      <c r="G29" s="21">
        <f t="shared" si="7"/>
        <v>2.7410177312638079E-3</v>
      </c>
      <c r="H29" s="12"/>
    </row>
    <row r="30" spans="1:8" s="22" customFormat="1" ht="15.75" thickBot="1" x14ac:dyDescent="0.25">
      <c r="A30" s="17"/>
      <c r="B30" s="18"/>
      <c r="C30" s="35">
        <f>SUM(C5:C29)</f>
        <v>182251000</v>
      </c>
      <c r="D30" s="35">
        <f t="shared" ref="D30:F30" si="8">SUM(D5:D29)</f>
        <v>14985600</v>
      </c>
      <c r="E30" s="35">
        <f t="shared" si="8"/>
        <v>197236600</v>
      </c>
      <c r="F30" s="42">
        <f t="shared" si="8"/>
        <v>3745523.0340000005</v>
      </c>
      <c r="G30" s="21">
        <f t="shared" ref="G30" si="9">SUM(F30/14805314.66)</f>
        <v>0.25298503409180501</v>
      </c>
      <c r="H30" s="12"/>
    </row>
    <row r="31" spans="1:8" s="4" customFormat="1" ht="13.5" thickTop="1" x14ac:dyDescent="0.2">
      <c r="A31" s="5"/>
      <c r="B31" s="5" t="s">
        <v>39</v>
      </c>
      <c r="C31" s="5"/>
      <c r="D31" s="9"/>
      <c r="E31" s="16"/>
      <c r="F31" s="5"/>
      <c r="G31" s="10"/>
      <c r="H31" s="5"/>
    </row>
    <row r="32" spans="1:8" s="4" customFormat="1" x14ac:dyDescent="0.2">
      <c r="A32" s="5"/>
      <c r="B32" s="5" t="s">
        <v>42</v>
      </c>
      <c r="C32" s="5"/>
      <c r="D32" s="9"/>
      <c r="E32" s="16"/>
      <c r="F32" s="5"/>
      <c r="G32" s="10"/>
      <c r="H32" s="5"/>
    </row>
    <row r="33" spans="1:8" s="4" customFormat="1" x14ac:dyDescent="0.2">
      <c r="A33" s="5"/>
      <c r="B33" s="5" t="s">
        <v>43</v>
      </c>
      <c r="C33" s="5"/>
      <c r="D33" s="9"/>
      <c r="E33" s="16"/>
      <c r="F33" s="5"/>
      <c r="G33" s="10"/>
      <c r="H33" s="5"/>
    </row>
    <row r="34" spans="1:8" s="4" customFormat="1" ht="15.75" customHeight="1" x14ac:dyDescent="0.2">
      <c r="A34" s="5"/>
      <c r="B34" t="s">
        <v>62</v>
      </c>
      <c r="C34" s="9"/>
      <c r="D34" s="9"/>
      <c r="E34" s="5"/>
      <c r="F34" s="5"/>
      <c r="G34" s="10"/>
      <c r="H34" s="5"/>
    </row>
    <row r="35" spans="1:8" s="4" customFormat="1" ht="15.75" customHeight="1" x14ac:dyDescent="0.2">
      <c r="C35" s="6"/>
      <c r="D35" s="6"/>
    </row>
    <row r="36" spans="1:8" ht="14.25" customHeight="1" x14ac:dyDescent="0.2">
      <c r="C36" s="14"/>
      <c r="G36" s="11"/>
    </row>
  </sheetData>
  <pageMargins left="0.26" right="0.31" top="1" bottom="1" header="0.5" footer="0.5"/>
  <pageSetup scale="86" orientation="landscape" horizontalDpi="4294967295" verticalDpi="300" r:id="rId1"/>
  <headerFooter differentOddEven="1" alignWithMargins="0">
    <oddFooter>&amp;CPage &amp;P&amp;R&amp;Z&amp;F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Ruler="0" zoomScaleNormal="100" workbookViewId="0"/>
  </sheetViews>
  <sheetFormatPr defaultRowHeight="12.75" x14ac:dyDescent="0.2"/>
  <cols>
    <col min="1" max="1" width="5.85546875" style="11" customWidth="1"/>
    <col min="2" max="2" width="80.85546875" style="11" customWidth="1"/>
    <col min="3" max="3" width="14.140625" style="11" customWidth="1"/>
    <col min="4" max="4" width="13.140625" style="14" customWidth="1"/>
    <col min="5" max="5" width="14.140625" style="11" bestFit="1" customWidth="1"/>
    <col min="6" max="6" width="15.5703125" style="11" bestFit="1" customWidth="1"/>
    <col min="7" max="7" width="8.85546875" style="15" customWidth="1"/>
    <col min="8" max="16384" width="9.140625" style="11"/>
  </cols>
  <sheetData>
    <row r="1" spans="1:8" s="1" customFormat="1" ht="20.25" x14ac:dyDescent="0.3">
      <c r="B1" s="2"/>
      <c r="C1" s="2" t="s">
        <v>31</v>
      </c>
      <c r="D1" s="3"/>
    </row>
    <row r="2" spans="1:8" s="4" customFormat="1" x14ac:dyDescent="0.2">
      <c r="B2" s="5"/>
      <c r="D2" s="6"/>
      <c r="G2" s="7"/>
    </row>
    <row r="3" spans="1:8" s="29" customFormat="1" ht="15.75" x14ac:dyDescent="0.25">
      <c r="B3" s="8"/>
      <c r="C3" s="30" t="s">
        <v>0</v>
      </c>
      <c r="D3" s="31" t="s">
        <v>1</v>
      </c>
      <c r="E3" s="30" t="s">
        <v>5</v>
      </c>
      <c r="F3" s="30"/>
      <c r="G3" s="32"/>
    </row>
    <row r="4" spans="1:8" s="29" customFormat="1" ht="15.75" x14ac:dyDescent="0.25">
      <c r="B4" s="29" t="s">
        <v>2</v>
      </c>
      <c r="C4" s="30" t="s">
        <v>3</v>
      </c>
      <c r="D4" s="31" t="s">
        <v>4</v>
      </c>
      <c r="E4" s="30" t="s">
        <v>37</v>
      </c>
      <c r="F4" s="30" t="s">
        <v>6</v>
      </c>
      <c r="G4" s="33" t="s">
        <v>7</v>
      </c>
    </row>
    <row r="5" spans="1:8" s="22" customFormat="1" ht="15" x14ac:dyDescent="0.2">
      <c r="A5" s="17">
        <v>1</v>
      </c>
      <c r="B5" s="18" t="s">
        <v>8</v>
      </c>
      <c r="C5" s="19">
        <v>48509700</v>
      </c>
      <c r="D5" s="19"/>
      <c r="E5" s="19">
        <f t="shared" ref="E5:E11" si="0">SUM(C5:D5)</f>
        <v>48509700</v>
      </c>
      <c r="F5" s="20">
        <f t="shared" ref="F5:F11" si="1">SUM(E5*0.01795)</f>
        <v>870749.11499999999</v>
      </c>
      <c r="G5" s="21">
        <f>SUM(F5/13879972.83)</f>
        <v>6.2734208896862806E-2</v>
      </c>
      <c r="H5" s="12"/>
    </row>
    <row r="6" spans="1:8" s="12" customFormat="1" ht="15" x14ac:dyDescent="0.2">
      <c r="A6" s="17">
        <v>2</v>
      </c>
      <c r="B6" s="18" t="s">
        <v>9</v>
      </c>
      <c r="C6" s="19">
        <v>18725400</v>
      </c>
      <c r="D6" s="19">
        <v>7500</v>
      </c>
      <c r="E6" s="19">
        <f t="shared" si="0"/>
        <v>18732900</v>
      </c>
      <c r="F6" s="23">
        <f t="shared" si="1"/>
        <v>336255.55499999999</v>
      </c>
      <c r="G6" s="21">
        <f>SUM(F6/13879972.83)</f>
        <v>2.4225951961031323E-2</v>
      </c>
    </row>
    <row r="7" spans="1:8" s="12" customFormat="1" ht="15" x14ac:dyDescent="0.2">
      <c r="A7" s="17">
        <v>3</v>
      </c>
      <c r="B7" s="18" t="s">
        <v>32</v>
      </c>
      <c r="C7" s="19">
        <v>13938800</v>
      </c>
      <c r="D7" s="19">
        <v>2990600</v>
      </c>
      <c r="E7" s="19">
        <f>SUM(C7:D7)</f>
        <v>16929400</v>
      </c>
      <c r="F7" s="23">
        <f>SUM(E7*0.01795)</f>
        <v>303882.73000000004</v>
      </c>
      <c r="G7" s="21">
        <f t="shared" ref="G7:G13" si="2">SUM(F7/13879972.83)</f>
        <v>2.1893611300390421E-2</v>
      </c>
    </row>
    <row r="8" spans="1:8" s="12" customFormat="1" ht="15" x14ac:dyDescent="0.2">
      <c r="A8" s="17">
        <v>4</v>
      </c>
      <c r="B8" s="18" t="s">
        <v>10</v>
      </c>
      <c r="C8" s="19">
        <v>13002600</v>
      </c>
      <c r="D8" s="19">
        <v>2869300</v>
      </c>
      <c r="E8" s="19">
        <f t="shared" si="0"/>
        <v>15871900</v>
      </c>
      <c r="F8" s="23">
        <f t="shared" si="1"/>
        <v>284900.60500000004</v>
      </c>
      <c r="G8" s="21">
        <f t="shared" si="2"/>
        <v>2.0526020366856874E-2</v>
      </c>
    </row>
    <row r="9" spans="1:8" s="12" customFormat="1" ht="15" x14ac:dyDescent="0.2">
      <c r="A9" s="17">
        <v>5</v>
      </c>
      <c r="B9" s="18" t="s">
        <v>11</v>
      </c>
      <c r="C9" s="19">
        <v>12462000</v>
      </c>
      <c r="D9" s="19">
        <v>300</v>
      </c>
      <c r="E9" s="19">
        <f>SUM(C9:D9)</f>
        <v>12462300</v>
      </c>
      <c r="F9" s="23">
        <f>SUM(E9*0.01795)</f>
        <v>223698.285</v>
      </c>
      <c r="G9" s="21">
        <f t="shared" si="2"/>
        <v>1.6116622686501325E-2</v>
      </c>
    </row>
    <row r="10" spans="1:8" s="12" customFormat="1" ht="15" x14ac:dyDescent="0.2">
      <c r="A10" s="17">
        <v>6</v>
      </c>
      <c r="B10" s="18" t="s">
        <v>12</v>
      </c>
      <c r="C10" s="19">
        <v>3529500</v>
      </c>
      <c r="D10" s="19">
        <v>6543200</v>
      </c>
      <c r="E10" s="19">
        <f t="shared" si="0"/>
        <v>10072700</v>
      </c>
      <c r="F10" s="23">
        <f t="shared" si="1"/>
        <v>180804.965</v>
      </c>
      <c r="G10" s="21">
        <f t="shared" si="2"/>
        <v>1.3026319807284522E-2</v>
      </c>
    </row>
    <row r="11" spans="1:8" s="12" customFormat="1" ht="15" x14ac:dyDescent="0.2">
      <c r="A11" s="17">
        <v>7</v>
      </c>
      <c r="B11" s="18" t="s">
        <v>13</v>
      </c>
      <c r="C11" s="19">
        <v>7748900</v>
      </c>
      <c r="D11" s="19">
        <v>804100</v>
      </c>
      <c r="E11" s="19">
        <f t="shared" si="0"/>
        <v>8553000</v>
      </c>
      <c r="F11" s="23">
        <f t="shared" si="1"/>
        <v>153526.35</v>
      </c>
      <c r="G11" s="21">
        <f t="shared" si="2"/>
        <v>1.1060997876607515E-2</v>
      </c>
    </row>
    <row r="12" spans="1:8" s="12" customFormat="1" ht="15" x14ac:dyDescent="0.2">
      <c r="A12" s="17">
        <v>8</v>
      </c>
      <c r="B12" s="12" t="s">
        <v>14</v>
      </c>
      <c r="C12" s="19">
        <v>6883600</v>
      </c>
      <c r="D12" s="19"/>
      <c r="E12" s="19">
        <f t="shared" ref="E12:E17" si="3">SUM(C12:D12)</f>
        <v>6883600</v>
      </c>
      <c r="F12" s="23">
        <f t="shared" ref="F12:F17" si="4">SUM(E12*0.01795)</f>
        <v>123560.62000000001</v>
      </c>
      <c r="G12" s="21">
        <f t="shared" si="2"/>
        <v>8.9020793854104399E-3</v>
      </c>
    </row>
    <row r="13" spans="1:8" s="12" customFormat="1" ht="15" x14ac:dyDescent="0.2">
      <c r="A13" s="17">
        <v>9</v>
      </c>
      <c r="B13" s="12" t="s">
        <v>33</v>
      </c>
      <c r="C13" s="19">
        <v>5268300</v>
      </c>
      <c r="D13" s="19">
        <v>215600</v>
      </c>
      <c r="E13" s="19">
        <f t="shared" si="3"/>
        <v>5483900</v>
      </c>
      <c r="F13" s="23">
        <f t="shared" si="4"/>
        <v>98436.005000000005</v>
      </c>
      <c r="G13" s="21">
        <f t="shared" si="2"/>
        <v>7.0919450783968148E-3</v>
      </c>
    </row>
    <row r="14" spans="1:8" s="12" customFormat="1" ht="15" x14ac:dyDescent="0.2">
      <c r="A14" s="17">
        <v>10</v>
      </c>
      <c r="B14" s="12" t="s">
        <v>15</v>
      </c>
      <c r="C14" s="19">
        <v>4090900</v>
      </c>
      <c r="D14" s="19"/>
      <c r="E14" s="19">
        <f t="shared" si="3"/>
        <v>4090900</v>
      </c>
      <c r="F14" s="23">
        <f t="shared" si="4"/>
        <v>73431.654999999999</v>
      </c>
      <c r="G14" s="21">
        <f>SUM(F14/13879972.83)</f>
        <v>5.2904754137043939E-3</v>
      </c>
    </row>
    <row r="15" spans="1:8" s="12" customFormat="1" ht="15" x14ac:dyDescent="0.2">
      <c r="A15" s="17">
        <v>11</v>
      </c>
      <c r="B15" s="12" t="s">
        <v>16</v>
      </c>
      <c r="C15" s="24">
        <v>3984400</v>
      </c>
      <c r="D15" s="24">
        <v>22900</v>
      </c>
      <c r="E15" s="19">
        <f t="shared" si="3"/>
        <v>4007300</v>
      </c>
      <c r="F15" s="23">
        <f t="shared" si="4"/>
        <v>71931.035000000003</v>
      </c>
      <c r="G15" s="21">
        <f>SUM(F15/13879972.83)</f>
        <v>5.1823613692189054E-3</v>
      </c>
    </row>
    <row r="16" spans="1:8" s="12" customFormat="1" ht="15" x14ac:dyDescent="0.2">
      <c r="A16" s="17">
        <v>12</v>
      </c>
      <c r="B16" s="12" t="s">
        <v>17</v>
      </c>
      <c r="C16" s="19">
        <v>3810700</v>
      </c>
      <c r="D16" s="19">
        <v>0</v>
      </c>
      <c r="E16" s="19">
        <f t="shared" si="3"/>
        <v>3810700</v>
      </c>
      <c r="F16" s="23">
        <f t="shared" si="4"/>
        <v>68402.065000000002</v>
      </c>
      <c r="G16" s="21">
        <f>SUM(F16/13879972.83)</f>
        <v>4.9281123124503981E-3</v>
      </c>
    </row>
    <row r="17" spans="1:8" s="12" customFormat="1" ht="15" x14ac:dyDescent="0.2">
      <c r="A17" s="17">
        <v>13</v>
      </c>
      <c r="B17" s="12" t="s">
        <v>34</v>
      </c>
      <c r="C17" s="19">
        <v>3099800</v>
      </c>
      <c r="D17" s="19">
        <v>474300</v>
      </c>
      <c r="E17" s="19">
        <f t="shared" si="3"/>
        <v>3574100</v>
      </c>
      <c r="F17" s="23">
        <f t="shared" si="4"/>
        <v>64155.095000000001</v>
      </c>
      <c r="G17" s="21">
        <f>SUM(F17/13879972.83)</f>
        <v>4.6221340477940976E-3</v>
      </c>
    </row>
    <row r="18" spans="1:8" s="12" customFormat="1" ht="15" x14ac:dyDescent="0.2">
      <c r="A18" s="17">
        <v>14</v>
      </c>
      <c r="B18" s="12" t="s">
        <v>18</v>
      </c>
      <c r="C18" s="19">
        <v>3062600</v>
      </c>
      <c r="D18" s="19">
        <v>365900</v>
      </c>
      <c r="E18" s="19">
        <f t="shared" ref="E18:E24" si="5">SUM(C18:D18)</f>
        <v>3428500</v>
      </c>
      <c r="F18" s="23">
        <f t="shared" ref="F18:F24" si="6">SUM(E18*0.01795)</f>
        <v>61541.575000000004</v>
      </c>
      <c r="G18" s="21">
        <f t="shared" ref="G18:G24" si="7">SUM(F18/13879972.83)</f>
        <v>4.4338397310825289E-3</v>
      </c>
    </row>
    <row r="19" spans="1:8" s="12" customFormat="1" ht="15" x14ac:dyDescent="0.2">
      <c r="A19" s="17">
        <v>15</v>
      </c>
      <c r="B19" s="12" t="s">
        <v>19</v>
      </c>
      <c r="C19" s="19">
        <v>3145200</v>
      </c>
      <c r="D19" s="19">
        <v>24000</v>
      </c>
      <c r="E19" s="19">
        <f t="shared" si="5"/>
        <v>3169200</v>
      </c>
      <c r="F19" s="23">
        <f t="shared" si="6"/>
        <v>56887.14</v>
      </c>
      <c r="G19" s="21">
        <f t="shared" si="7"/>
        <v>4.0985051409499051E-3</v>
      </c>
    </row>
    <row r="20" spans="1:8" s="12" customFormat="1" ht="15" x14ac:dyDescent="0.2">
      <c r="A20" s="17">
        <v>16</v>
      </c>
      <c r="B20" s="25" t="s">
        <v>20</v>
      </c>
      <c r="C20" s="26">
        <v>2720900</v>
      </c>
      <c r="D20" s="26">
        <v>331400</v>
      </c>
      <c r="E20" s="26">
        <f t="shared" si="5"/>
        <v>3052300</v>
      </c>
      <c r="F20" s="23">
        <f t="shared" si="6"/>
        <v>54788.785000000003</v>
      </c>
      <c r="G20" s="21">
        <f t="shared" si="7"/>
        <v>3.9473265308978276E-3</v>
      </c>
    </row>
    <row r="21" spans="1:8" s="12" customFormat="1" ht="15" x14ac:dyDescent="0.2">
      <c r="A21" s="17">
        <v>17</v>
      </c>
      <c r="B21" s="18" t="s">
        <v>21</v>
      </c>
      <c r="C21" s="19">
        <v>2512300</v>
      </c>
      <c r="D21" s="19">
        <v>337400</v>
      </c>
      <c r="E21" s="19">
        <f t="shared" si="5"/>
        <v>2849700</v>
      </c>
      <c r="F21" s="23">
        <f t="shared" si="6"/>
        <v>51152.115000000005</v>
      </c>
      <c r="G21" s="21">
        <f t="shared" si="7"/>
        <v>3.685318092946152E-3</v>
      </c>
    </row>
    <row r="22" spans="1:8" s="12" customFormat="1" ht="15" x14ac:dyDescent="0.2">
      <c r="A22" s="17">
        <v>18</v>
      </c>
      <c r="B22" s="12" t="s">
        <v>22</v>
      </c>
      <c r="C22" s="19">
        <v>2825800</v>
      </c>
      <c r="D22" s="19"/>
      <c r="E22" s="19">
        <f t="shared" si="5"/>
        <v>2825800</v>
      </c>
      <c r="F22" s="23">
        <f t="shared" si="6"/>
        <v>50723.11</v>
      </c>
      <c r="G22" s="21">
        <f t="shared" si="7"/>
        <v>3.6544098912331948E-3</v>
      </c>
    </row>
    <row r="23" spans="1:8" s="12" customFormat="1" ht="15" x14ac:dyDescent="0.2">
      <c r="A23" s="17">
        <v>19</v>
      </c>
      <c r="B23" s="12" t="s">
        <v>23</v>
      </c>
      <c r="C23" s="19">
        <v>2596400</v>
      </c>
      <c r="D23" s="19">
        <v>169700</v>
      </c>
      <c r="E23" s="19">
        <f t="shared" si="5"/>
        <v>2766100</v>
      </c>
      <c r="F23" s="23">
        <f t="shared" si="6"/>
        <v>49651.495000000003</v>
      </c>
      <c r="G23" s="21">
        <f t="shared" si="7"/>
        <v>3.5772040484606626E-3</v>
      </c>
    </row>
    <row r="24" spans="1:8" s="25" customFormat="1" ht="15" x14ac:dyDescent="0.2">
      <c r="A24" s="27">
        <v>20</v>
      </c>
      <c r="B24" s="12" t="s">
        <v>24</v>
      </c>
      <c r="C24" s="19">
        <v>2684300</v>
      </c>
      <c r="D24" s="19">
        <v>25900</v>
      </c>
      <c r="E24" s="19">
        <f t="shared" si="5"/>
        <v>2710200</v>
      </c>
      <c r="F24" s="23">
        <f t="shared" si="6"/>
        <v>48648.090000000004</v>
      </c>
      <c r="G24" s="21">
        <f t="shared" si="7"/>
        <v>3.5049124804374708E-3</v>
      </c>
    </row>
    <row r="25" spans="1:8" s="12" customFormat="1" ht="15" x14ac:dyDescent="0.2">
      <c r="A25" s="17">
        <v>21</v>
      </c>
      <c r="B25" s="12" t="s">
        <v>25</v>
      </c>
      <c r="C25" s="19">
        <v>2528400</v>
      </c>
      <c r="D25" s="19">
        <v>60000</v>
      </c>
      <c r="E25" s="19">
        <f>SUM(C25:D25)</f>
        <v>2588400</v>
      </c>
      <c r="F25" s="23">
        <f>SUM(E25*0.01795)</f>
        <v>46461.78</v>
      </c>
      <c r="G25" s="21">
        <f t="shared" ref="G25:G30" si="8">SUM(F25/13879972.83)</f>
        <v>3.3473970424191383E-3</v>
      </c>
    </row>
    <row r="26" spans="1:8" s="22" customFormat="1" ht="15" x14ac:dyDescent="0.2">
      <c r="A26" s="17">
        <v>22</v>
      </c>
      <c r="B26" s="12" t="s">
        <v>26</v>
      </c>
      <c r="C26" s="19">
        <v>2472400</v>
      </c>
      <c r="D26" s="19"/>
      <c r="E26" s="19">
        <f>SUM(C26:D26)</f>
        <v>2472400</v>
      </c>
      <c r="F26" s="23">
        <f>SUM(E26*0.01795)</f>
        <v>44379.58</v>
      </c>
      <c r="G26" s="21">
        <f t="shared" si="8"/>
        <v>3.1973823395445365E-3</v>
      </c>
      <c r="H26" s="12"/>
    </row>
    <row r="27" spans="1:8" s="12" customFormat="1" ht="15" x14ac:dyDescent="0.2">
      <c r="A27" s="17">
        <v>23</v>
      </c>
      <c r="B27" s="12" t="s">
        <v>27</v>
      </c>
      <c r="C27" s="19">
        <v>2100000</v>
      </c>
      <c r="D27" s="19">
        <v>101300</v>
      </c>
      <c r="E27" s="19">
        <f>SUM(C27:D27)</f>
        <v>2201300</v>
      </c>
      <c r="F27" s="23">
        <f>SUM(E27*0.01795)</f>
        <v>39513.334999999999</v>
      </c>
      <c r="G27" s="21">
        <f t="shared" si="8"/>
        <v>2.8467876330850136E-3</v>
      </c>
    </row>
    <row r="28" spans="1:8" s="12" customFormat="1" ht="15" x14ac:dyDescent="0.2">
      <c r="A28" s="17">
        <v>24</v>
      </c>
      <c r="B28" s="12" t="s">
        <v>28</v>
      </c>
      <c r="C28" s="28">
        <v>2128300</v>
      </c>
      <c r="D28" s="28">
        <v>7700</v>
      </c>
      <c r="E28" s="19">
        <f>SUM(C28:D28)</f>
        <v>2136000</v>
      </c>
      <c r="F28" s="23">
        <f>SUM(E28*0.01795)</f>
        <v>38341.200000000004</v>
      </c>
      <c r="G28" s="21">
        <f t="shared" si="8"/>
        <v>2.7623397012081908E-3</v>
      </c>
    </row>
    <row r="29" spans="1:8" s="12" customFormat="1" ht="15" x14ac:dyDescent="0.2">
      <c r="A29" s="17">
        <v>25</v>
      </c>
      <c r="B29" s="12" t="s">
        <v>29</v>
      </c>
      <c r="C29" s="28">
        <v>1893900</v>
      </c>
      <c r="D29" s="28"/>
      <c r="E29" s="19">
        <f>SUM(C29:D29)</f>
        <v>1893900</v>
      </c>
      <c r="F29" s="23">
        <f>SUM(E29*0.01795)</f>
        <v>33995.505000000005</v>
      </c>
      <c r="G29" s="21">
        <f t="shared" si="8"/>
        <v>2.4492486704673186E-3</v>
      </c>
    </row>
    <row r="30" spans="1:8" s="22" customFormat="1" ht="15.75" thickBot="1" x14ac:dyDescent="0.25">
      <c r="A30" s="17"/>
      <c r="B30" s="18"/>
      <c r="C30" s="35">
        <f>SUM(C5:C29)</f>
        <v>175725100</v>
      </c>
      <c r="D30" s="35">
        <f t="shared" ref="D30:F30" si="9">SUM(D5:D29)</f>
        <v>15351100</v>
      </c>
      <c r="E30" s="35">
        <f t="shared" si="9"/>
        <v>191076200</v>
      </c>
      <c r="F30" s="42">
        <f t="shared" si="9"/>
        <v>3429817.7900000005</v>
      </c>
      <c r="G30" s="21">
        <f t="shared" si="8"/>
        <v>0.24710551180524179</v>
      </c>
      <c r="H30" s="12"/>
    </row>
    <row r="31" spans="1:8" s="4" customFormat="1" ht="13.5" thickTop="1" x14ac:dyDescent="0.2">
      <c r="A31" s="5"/>
      <c r="B31" s="5" t="s">
        <v>36</v>
      </c>
      <c r="C31" s="5"/>
      <c r="D31" s="9"/>
      <c r="E31" s="16"/>
      <c r="F31" s="5"/>
      <c r="G31" s="10"/>
      <c r="H31" s="5"/>
    </row>
    <row r="32" spans="1:8" s="4" customFormat="1" x14ac:dyDescent="0.2">
      <c r="A32" s="5"/>
      <c r="B32" s="5" t="s">
        <v>35</v>
      </c>
      <c r="C32" s="5"/>
      <c r="D32" s="9"/>
      <c r="E32" s="13"/>
      <c r="F32" s="5"/>
      <c r="G32" s="10"/>
      <c r="H32" s="5"/>
    </row>
    <row r="33" spans="1:8" s="4" customFormat="1" x14ac:dyDescent="0.2">
      <c r="A33" s="5"/>
      <c r="B33" s="5" t="s">
        <v>30</v>
      </c>
      <c r="C33" s="5"/>
      <c r="D33" s="9"/>
      <c r="E33" s="5"/>
      <c r="F33" s="5"/>
      <c r="G33" s="10"/>
      <c r="H33" s="5"/>
    </row>
    <row r="34" spans="1:8" s="4" customFormat="1" ht="13.5" customHeight="1" x14ac:dyDescent="0.2">
      <c r="A34" s="5"/>
      <c r="B34" t="s">
        <v>61</v>
      </c>
      <c r="C34" s="5"/>
      <c r="D34" s="9"/>
      <c r="E34" s="5"/>
      <c r="F34" s="5"/>
      <c r="G34" s="10"/>
      <c r="H34" s="5"/>
    </row>
    <row r="35" spans="1:8" s="4" customFormat="1" ht="12.75" customHeight="1" x14ac:dyDescent="0.2">
      <c r="A35" s="5"/>
      <c r="B35" s="5"/>
      <c r="C35" s="5"/>
      <c r="D35" s="9"/>
      <c r="E35" s="5"/>
      <c r="F35" s="5"/>
      <c r="G35" s="10"/>
      <c r="H35" s="5"/>
    </row>
    <row r="36" spans="1:8" ht="14.25" customHeight="1" x14ac:dyDescent="0.2">
      <c r="C36" s="14"/>
      <c r="G36" s="11"/>
    </row>
  </sheetData>
  <pageMargins left="0.75" right="0.75" top="1" bottom="1" header="0.5" footer="0.5"/>
  <pageSetup scale="95" orientation="landscape" horizontalDpi="4294967295" verticalDpi="300" r:id="rId1"/>
  <headerFooter alignWithMargins="0">
    <oddFooter>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2018-2019 Top 25 Taxpayers</vt:lpstr>
      <vt:lpstr>2017-2018 Top 25 Taxpayers</vt:lpstr>
      <vt:lpstr>2016-2017 Top 25 Taxpayers</vt:lpstr>
      <vt:lpstr>2015-2016 Top 25 Taxpayers</vt:lpstr>
      <vt:lpstr>2014-2015 Top 25 Taxpayers</vt:lpstr>
      <vt:lpstr>2013-2014 Top 25 Taxpayers</vt:lpstr>
      <vt:lpstr>2012-2013 Top 25 Taxpayers</vt:lpstr>
      <vt:lpstr>2011-2012 Top 25 Taxpayers</vt:lpstr>
      <vt:lpstr>Sheet3</vt:lpstr>
      <vt:lpstr>'2012-2013 Top 25 Taxpayers'!Print_Area</vt:lpstr>
      <vt:lpstr>'2013-2014 Top 25 Taxpayers'!Print_Area</vt:lpstr>
      <vt:lpstr>'2014-2015 Top 25 Taxpayers'!Print_Area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Fussell</dc:creator>
  <cp:lastModifiedBy>Julie Nadeau</cp:lastModifiedBy>
  <cp:lastPrinted>2018-12-24T13:51:29Z</cp:lastPrinted>
  <dcterms:created xsi:type="dcterms:W3CDTF">2012-07-11T14:26:20Z</dcterms:created>
  <dcterms:modified xsi:type="dcterms:W3CDTF">2018-12-24T13:51:52Z</dcterms:modified>
</cp:coreProperties>
</file>